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52" documentId="13_ncr:1_{F6CB121F-512D-4AA6-A0C1-0FB36C537598}" xr6:coauthVersionLast="47" xr6:coauthVersionMax="47" xr10:uidLastSave="{96A9DACD-7EF1-4E64-8EC8-F52F67C1E40F}"/>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9" i="1" l="1"/>
  <c r="B6" i="6"/>
  <c r="G6" i="6"/>
  <c r="I6" i="6"/>
  <c r="J6" i="6"/>
  <c r="L6" i="6"/>
  <c r="G10"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G3" i="1"/>
  <c r="G4" i="1"/>
  <c r="G5" i="1"/>
  <c r="G6" i="1"/>
  <c r="G7" i="1"/>
  <c r="G8" i="1"/>
  <c r="G9"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J3" i="1"/>
  <c r="J4" i="1"/>
  <c r="J5" i="1"/>
  <c r="J6" i="1"/>
  <c r="J7" i="1"/>
  <c r="J8" i="1"/>
  <c r="J9" i="1"/>
  <c r="J10" i="1"/>
  <c r="J11" i="1"/>
  <c r="J12" i="1"/>
  <c r="J13" i="1"/>
  <c r="J14" i="1"/>
  <c r="J15" i="1"/>
  <c r="J16" i="1"/>
  <c r="J17" i="1"/>
  <c r="J18"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<sst xmlns="http://schemas.openxmlformats.org/spreadsheetml/2006/main" count="178589" uniqueCount="39077">
  <si>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</si>
  <si>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</si>
  <si>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</si>
  <si>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</si>
  <si>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</si>
  <si>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</si>
  <si>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</si>
  <si>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</si>
  <si>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</si>
  <si>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</si>
  <si>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</si>
  <si>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</si>
  <si>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</si>
  <si>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</si>
  <si>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</si>
  <si>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</si>
  <si>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</si>
  <si>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</si>
  <si>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</si>
  <si>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</si>
  <si>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</si>
  <si>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</si>
  <si>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</si>
  <si>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</si>
  <si>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</si>
  <si>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</si>
  <si>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</si>
  <si>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</si>
  <si>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</si>
  <si>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</si>
  <si>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</si>
  <si>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</si>
  <si>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</si>
  <si>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</si>
  <si>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</si>
  <si>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</si>
  <si>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</si>
  <si>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</si>
  <si>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</si>
  <si>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</si>
  <si>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</si>
  <si>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</si>
  <si>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</si>
  <si>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</si>
  <si>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</si>
  <si>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</si>
  <si>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</si>
  <si>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</si>
  <si>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</si>
  <si>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</si>
  <si>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</si>
  <si>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</si>
  <si>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</si>
  <si>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</si>
  <si>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</si>
  <si>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</si>
  <si>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</si>
  <si>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</si>
  <si>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</si>
  <si>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</si>
  <si>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</si>
  <si>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</si>
  <si>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</si>
  <si>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</si>
  <si>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</si>
  <si>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</si>
  <si>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</si>
  <si>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</si>
  <si>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</si>
  <si>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</si>
  <si>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</si>
  <si>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</si>
  <si>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</si>
  <si>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</si>
  <si>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</si>
  <si>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</si>
  <si>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</si>
  <si>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</si>
  <si>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</si>
  <si>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</si>
  <si>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</si>
  <si>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</si>
  <si>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</si>
  <si>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</si>
  <si>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</si>
  <si>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</si>
  <si>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</si>
  <si>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</si>
  <si>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</si>
  <si>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</si>
  <si>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</si>
  <si>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</si>
  <si>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</si>
  <si>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</si>
  <si>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</si>
  <si>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</si>
  <si>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</si>
  <si>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</si>
  <si>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</si>
  <si>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</si>
  <si>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</si>
  <si>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</si>
  <si>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</si>
  <si>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</si>
  <si>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</si>
  <si>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</si>
  <si>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</si>
  <si>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</si>
  <si>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</si>
  <si>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</si>
  <si>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</si>
  <si>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</si>
  <si>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</si>
  <si>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</si>
  <si>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</si>
  <si>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</si>
  <si>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</si>
  <si>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</si>
  <si>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</si>
  <si>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</si>
  <si>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</si>
  <si>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</si>
  <si>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</si>
  <si>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</si>
  <si>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</si>
  <si>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</si>
  <si>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</si>
  <si>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</si>
  <si>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</si>
  <si>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</si>
  <si>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</si>
  <si>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</si>
  <si>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</si>
  <si>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</si>
  <si>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</si>
  <si>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</si>
  <si>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</si>
  <si>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</si>
  <si>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</si>
  <si>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</si>
  <si>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</si>
  <si>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</si>
  <si>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</si>
  <si>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</si>
  <si>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</si>
  <si>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</si>
  <si>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</si>
  <si>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</si>
  <si>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</si>
  <si>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</si>
  <si>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</si>
  <si>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</si>
  <si>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</si>
  <si>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</si>
  <si>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</si>
  <si>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</si>
  <si>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</si>
  <si>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</si>
  <si>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</si>
  <si>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</si>
  <si>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</si>
  <si>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</si>
  <si>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</si>
  <si>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</si>
  <si>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</si>
  <si>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</si>
  <si>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</si>
  <si>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</si>
  <si>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</si>
  <si>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</si>
  <si>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</si>
  <si>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</si>
  <si>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</si>
  <si>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</si>
  <si>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</si>
  <si>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</si>
  <si>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</si>
  <si>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</si>
  <si>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</si>
  <si>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</si>
  <si>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</si>
  <si>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</si>
  <si>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</si>
  <si>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</si>
  <si>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</si>
  <si>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</si>
  <si>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</si>
  <si>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</si>
  <si>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</si>
  <si>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</si>
  <si>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</si>
  <si>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</si>
  <si>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</si>
  <si>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</si>
  <si>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</si>
  <si>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</si>
  <si>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</si>
  <si>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</si>
  <si>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</si>
  <si>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</si>
  <si>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</si>
  <si>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</si>
  <si>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</si>
  <si>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</si>
  <si>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</si>
  <si>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</si>
  <si>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</si>
  <si>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</si>
  <si>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</si>
  <si>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</si>
  <si>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</si>
  <si>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</si>
  <si>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</si>
  <si>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</si>
  <si>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</si>
  <si>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</si>
  <si>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</si>
  <si>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</si>
  <si>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</si>
  <si>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</si>
  <si>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</si>
  <si>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</si>
  <si>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</si>
  <si>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</si>
  <si>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</si>
  <si>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</si>
  <si>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</si>
  <si>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</si>
  <si>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</si>
  <si>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</si>
  <si>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</si>
  <si>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</si>
  <si>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</si>
  <si>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</si>
  <si>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</si>
  <si>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</si>
  <si>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</si>
  <si>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</si>
  <si>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</si>
  <si>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</si>
  <si>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</si>
  <si>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</si>
  <si>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</si>
  <si>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</si>
  <si>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</si>
  <si>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</si>
  <si>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</si>
  <si>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</si>
  <si>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</si>
  <si>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</si>
  <si>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</si>
  <si>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</si>
  <si>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</si>
  <si>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</si>
  <si>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</si>
  <si>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</si>
  <si>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</si>
  <si>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</si>
  <si>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</si>
  <si>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</si>
  <si>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</si>
  <si>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</si>
  <si>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</si>
  <si>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</si>
  <si>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</si>
  <si>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</si>
  <si>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</si>
  <si>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</si>
  <si>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</si>
  <si>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</si>
  <si>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</si>
  <si>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</si>
  <si>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</si>
  <si>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</si>
  <si>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</si>
  <si>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</si>
  <si>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</si>
  <si>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</si>
  <si>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</si>
  <si>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</si>
  <si>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</si>
  <si>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</si>
  <si>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</si>
  <si>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</si>
  <si>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</si>
  <si>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</si>
  <si>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</si>
  <si>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</si>
  <si>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</si>
  <si>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</si>
  <si>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</si>
  <si>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</si>
  <si>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</si>
  <si>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</si>
  <si>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</si>
  <si>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</si>
  <si>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</si>
  <si>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</si>
  <si>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</si>
  <si>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</si>
  <si>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</si>
  <si>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</si>
  <si>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</si>
  <si>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</si>
  <si>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</si>
  <si>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</si>
  <si>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</si>
  <si>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</si>
  <si>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</si>
  <si>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</si>
  <si>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</si>
  <si>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</si>
  <si>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</si>
  <si>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</si>
  <si>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</si>
  <si>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</si>
  <si>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</si>
  <si>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</si>
  <si>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</si>
  <si>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</si>
  <si>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</si>
  <si>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</si>
  <si>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</si>
  <si>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</si>
  <si>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</si>
  <si>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</si>
  <si>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</si>
  <si>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</si>
  <si>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</si>
  <si>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</si>
  <si>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</si>
  <si>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</si>
  <si>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</si>
  <si>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</si>
  <si>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</si>
  <si>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</si>
  <si>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</si>
  <si>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</si>
  <si>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</si>
  <si>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</si>
  <si>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</si>
  <si>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</si>
  <si>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</si>
  <si>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</si>
  <si>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</si>
  <si>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</si>
  <si>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</si>
  <si>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</si>
  <si>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</si>
  <si>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</si>
  <si>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</si>
  <si>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</si>
  <si>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</si>
  <si>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</si>
  <si>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</si>
  <si>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</si>
  <si>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</si>
  <si>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</si>
  <si>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</si>
  <si>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</si>
  <si>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</si>
  <si>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</si>
  <si>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</si>
  <si>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</si>
  <si>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</si>
  <si>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</si>
  <si>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</si>
  <si>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</si>
  <si>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</si>
  <si>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</si>
  <si>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</si>
  <si>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</si>
  <si>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</si>
  <si>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</si>
  <si>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</si>
  <si>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</si>
  <si>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</si>
  <si>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</si>
  <si>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</si>
  <si>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</si>
  <si>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</si>
  <si>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</si>
  <si>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</si>
  <si>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</si>
  <si>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</si>
  <si>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</si>
  <si>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</si>
  <si>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</si>
  <si>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</si>
  <si>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</si>
  <si>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</si>
  <si>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</si>
  <si>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</si>
  <si>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</si>
  <si>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</si>
  <si>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</si>
  <si>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</si>
  <si>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</si>
  <si>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</si>
  <si>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</si>
  <si>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</si>
  <si>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</si>
  <si>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</si>
  <si>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</si>
  <si>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</si>
  <si>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</si>
  <si>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</si>
  <si>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</si>
  <si>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</si>
  <si>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</si>
  <si>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</si>
  <si>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</si>
  <si>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</si>
  <si>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</si>
  <si>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</si>
  <si>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</si>
  <si>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</si>
  <si>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</si>
  <si>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</si>
  <si>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</si>
  <si>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</si>
  <si>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</si>
  <si>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</si>
  <si>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</si>
  <si>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</si>
  <si>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</si>
  <si>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</si>
  <si>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</si>
  <si>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</si>
  <si>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</si>
  <si>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</si>
  <si>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</si>
  <si>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</si>
  <si>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</si>
  <si>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</si>
  <si>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</si>
  <si>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</si>
  <si>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</si>
  <si>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</si>
  <si>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</si>
  <si>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</si>
  <si>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</si>
  <si>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</si>
  <si>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</si>
  <si>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</si>
  <si>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</si>
  <si>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</si>
  <si>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</si>
  <si>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</si>
  <si>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</si>
  <si>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</si>
  <si>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</si>
  <si>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</si>
  <si>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</si>
  <si>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</si>
  <si>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</si>
  <si>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</si>
  <si>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</si>
  <si>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</si>
  <si>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</si>
  <si>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</si>
  <si>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</si>
  <si>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</si>
  <si>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</si>
  <si>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</si>
  <si>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</si>
  <si>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</si>
  <si>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</si>
  <si>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</si>
  <si>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</si>
  <si>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</si>
  <si>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</si>
  <si>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</si>
  <si>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</si>
  <si>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</si>
  <si>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</si>
  <si>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</si>
  <si>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</si>
  <si>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</si>
  <si>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</si>
  <si>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</si>
  <si>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</si>
  <si>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</si>
  <si>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</si>
  <si>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</si>
  <si>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</si>
  <si>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</si>
  <si>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</si>
  <si>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</si>
  <si>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</si>
  <si>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</si>
  <si>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</si>
  <si>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</si>
  <si>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</si>
  <si>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</si>
  <si>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</si>
  <si>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</si>
  <si>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</si>
  <si>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</si>
  <si>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</si>
  <si>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</si>
  <si>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</si>
  <si>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</si>
  <si>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</si>
  <si>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</si>
  <si>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</si>
  <si>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</si>
  <si>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</si>
  <si>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</si>
  <si>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</si>
  <si>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</si>
  <si>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</si>
  <si>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</si>
  <si>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</si>
  <si>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</si>
  <si>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</si>
  <si>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</si>
  <si>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</si>
  <si>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</si>
  <si>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</si>
  <si>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</si>
  <si>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</si>
  <si>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</si>
  <si>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</si>
  <si>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</si>
  <si>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</si>
  <si>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</si>
  <si>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</si>
  <si>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</si>
  <si>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</si>
  <si>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</si>
  <si>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</si>
  <si>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</si>
  <si>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</si>
  <si>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</si>
  <si>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</si>
  <si>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</si>
  <si>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</si>
  <si>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</si>
  <si>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</si>
  <si>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</si>
  <si>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</si>
  <si>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</si>
  <si>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</si>
  <si>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</si>
  <si>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</si>
  <si>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</si>
  <si>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</si>
  <si>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</si>
  <si>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</si>
  <si>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</si>
  <si>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</si>
  <si>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</si>
  <si>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</si>
  <si>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</si>
  <si>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</si>
  <si>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</si>
  <si>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</si>
  <si>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</si>
  <si>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</si>
  <si>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</si>
  <si>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</si>
  <si>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</si>
  <si>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</si>
  <si>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</si>
  <si>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</si>
  <si>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</si>
  <si>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</si>
  <si>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</si>
  <si>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</si>
  <si>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</si>
  <si>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</si>
  <si>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</si>
  <si>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</si>
  <si>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</si>
  <si>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</si>
  <si>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</si>
  <si>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</si>
  <si>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</si>
  <si>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</si>
  <si>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</si>
  <si>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</si>
  <si>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</si>
  <si>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</si>
  <si>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</si>
  <si>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</si>
  <si>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</si>
  <si>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</si>
  <si>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</si>
  <si>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</si>
  <si>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</si>
  <si>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</si>
  <si>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</si>
  <si>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</si>
  <si>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</si>
  <si>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</si>
  <si>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</si>
  <si>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</si>
  <si>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</si>
  <si>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</si>
  <si>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</si>
  <si>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</si>
  <si>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</si>
  <si>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</si>
  <si>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</si>
  <si>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</si>
  <si>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</si>
  <si>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</si>
  <si>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</si>
  <si>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</si>
  <si>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</si>
  <si>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</si>
  <si>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</si>
  <si>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</si>
  <si>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</si>
  <si>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</si>
  <si>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</si>
  <si>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</si>
  <si>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</si>
  <si>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</si>
  <si>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</si>
  <si>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</si>
  <si>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</si>
  <si>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</si>
  <si>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</si>
  <si>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</si>
  <si>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</si>
  <si>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</si>
  <si>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</si>
  <si>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</si>
  <si>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</si>
  <si>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</si>
  <si>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</si>
  <si>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</si>
  <si>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</si>
  <si>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</si>
  <si>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</si>
  <si>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</si>
  <si>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</si>
  <si>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</si>
  <si>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</si>
  <si>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</si>
  <si>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</si>
  <si>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</si>
  <si>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</si>
  <si>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</si>
  <si>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</si>
  <si>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</si>
  <si>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</si>
  <si>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</si>
  <si>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</si>
  <si>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</si>
  <si>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</si>
  <si>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</si>
  <si>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</si>
  <si>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</si>
  <si>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</si>
  <si>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</si>
  <si>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</si>
  <si>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</si>
  <si>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</si>
  <si>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</si>
  <si>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</si>
  <si>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</si>
  <si>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</si>
  <si>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</si>
  <si>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</si>
  <si>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</si>
  <si>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</si>
  <si>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</si>
  <si>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</si>
  <si>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</si>
  <si>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</si>
  <si>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</si>
  <si>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</si>
  <si>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</si>
  <si>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</si>
  <si>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</si>
  <si>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</si>
  <si>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</si>
  <si>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</si>
  <si>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</si>
  <si>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</si>
  <si>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</si>
  <si>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</si>
  <si>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</si>
  <si>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</si>
  <si>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</si>
  <si>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</si>
  <si>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</si>
  <si>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</si>
  <si>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</si>
  <si>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</si>
  <si>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</si>
  <si>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</si>
  <si>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</si>
  <si>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</si>
  <si>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</si>
  <si>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</si>
  <si>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</si>
  <si>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</si>
  <si>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</si>
  <si>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</si>
  <si>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</si>
  <si>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</si>
  <si>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</si>
  <si>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</si>
  <si>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</si>
  <si>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</si>
  <si>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</si>
  <si>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</si>
  <si>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</si>
  <si>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</si>
  <si>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</si>
  <si>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</si>
  <si>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</si>
  <si>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</si>
  <si>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</si>
  <si>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</si>
  <si>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</si>
  <si>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</si>
  <si>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</si>
  <si>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</si>
  <si>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</si>
  <si>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</si>
  <si>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</si>
  <si>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</si>
  <si>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</si>
  <si>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</si>
  <si>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</si>
  <si>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</si>
  <si>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</si>
  <si>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</si>
  <si>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</si>
  <si>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</si>
  <si>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</si>
  <si>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</si>
  <si>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</si>
  <si>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</si>
  <si>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</si>
  <si>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</si>
  <si>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</si>
  <si>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</si>
  <si>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</si>
  <si>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</si>
  <si>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</si>
  <si>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</si>
  <si>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</si>
  <si>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</si>
  <si>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</si>
  <si>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</si>
  <si>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</si>
  <si>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</si>
  <si>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</si>
  <si>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</si>
  <si>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</si>
  <si>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</si>
  <si>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</si>
  <si>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</si>
  <si>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</si>
  <si>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</si>
  <si>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</si>
  <si>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</si>
  <si>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</si>
  <si>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</si>
  <si>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</si>
  <si>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</si>
  <si>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</si>
  <si>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</si>
  <si>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</si>
  <si>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</si>
  <si>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</si>
  <si>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</si>
  <si>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</si>
  <si>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</si>
  <si>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</si>
  <si>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</si>
  <si>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</si>
  <si>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</si>
  <si>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</si>
  <si>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</si>
  <si>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</si>
  <si>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</si>
  <si>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</si>
  <si>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</si>
  <si>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</si>
  <si>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</si>
  <si>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</si>
  <si>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</si>
  <si>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</si>
  <si>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</si>
  <si>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</si>
  <si>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</si>
  <si>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</si>
  <si>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</si>
  <si>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</si>
  <si>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</si>
  <si>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</si>
  <si>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</si>
  <si>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</si>
  <si>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</si>
  <si>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</si>
  <si>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</si>
  <si>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</si>
  <si>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</si>
  <si>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</si>
  <si>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</si>
  <si>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</si>
  <si>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</si>
  <si>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</si>
  <si>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</si>
  <si>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</si>
  <si>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</si>
  <si>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</si>
  <si>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</si>
  <si>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</si>
  <si>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</si>
  <si>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</si>
  <si>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</si>
  <si>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</si>
  <si>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</si>
  <si>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</si>
  <si>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</si>
  <si>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</si>
  <si>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</si>
  <si>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</si>
  <si>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</si>
  <si>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</si>
  <si>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</si>
  <si>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</si>
  <si>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</si>
  <si>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</si>
  <si>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</si>
  <si>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</si>
  <si>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</si>
  <si>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</si>
  <si>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</si>
  <si>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</si>
  <si>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</si>
  <si>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</si>
  <si>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</si>
  <si>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</si>
  <si>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</si>
  <si>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</si>
  <si>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</si>
  <si>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</si>
  <si>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</si>
  <si>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</si>
  <si>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</si>
  <si>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</si>
  <si>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</si>
  <si>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</si>
  <si>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</si>
  <si>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</si>
  <si>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</si>
  <si>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</si>
  <si>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</si>
  <si>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</si>
  <si>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</si>
  <si>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</si>
  <si>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</si>
  <si>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</si>
  <si>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</si>
  <si>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</si>
  <si>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</si>
  <si>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</si>
  <si>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</si>
  <si>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</si>
  <si>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</si>
  <si>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</si>
  <si>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</si>
  <si>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</si>
  <si>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</si>
  <si>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</si>
  <si>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</si>
  <si>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</si>
  <si>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</si>
  <si>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</si>
  <si>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</si>
  <si>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</si>
  <si>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</si>
  <si>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</si>
  <si>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</si>
  <si>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</si>
  <si>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</si>
  <si>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</si>
  <si>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</si>
  <si>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</si>
  <si>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</si>
  <si>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</si>
  <si>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</si>
  <si>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</si>
  <si>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</si>
  <si>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</si>
  <si>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</si>
  <si>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</si>
  <si>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</si>
  <si>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</si>
  <si>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</si>
  <si>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</si>
  <si>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</si>
  <si>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</si>
  <si>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</si>
  <si>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</si>
  <si>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</si>
  <si>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</si>
  <si>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</si>
  <si>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</si>
  <si>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</si>
  <si>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</si>
  <si>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</si>
  <si>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</si>
  <si>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</si>
  <si>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</si>
  <si>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</si>
  <si>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</si>
  <si>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</si>
  <si>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</si>
  <si>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</si>
  <si>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</si>
  <si>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</si>
  <si>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</si>
  <si>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</si>
  <si>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</si>
  <si>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</si>
  <si>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</si>
  <si>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</si>
  <si>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</si>
  <si>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</si>
  <si>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</si>
  <si>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</si>
  <si>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</si>
  <si>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</si>
  <si>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</si>
  <si>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</si>
  <si>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</si>
  <si>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</si>
  <si>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</si>
  <si>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</si>
  <si>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</si>
  <si>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</si>
  <si>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</si>
  <si>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</si>
  <si>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</si>
  <si>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</si>
  <si>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</si>
  <si>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</si>
  <si>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</si>
  <si>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</si>
  <si>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</si>
  <si>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</si>
  <si>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</si>
  <si>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</si>
  <si>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</si>
  <si>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</si>
  <si>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</si>
  <si>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</si>
  <si>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</si>
  <si>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</si>
  <si>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</si>
  <si>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</si>
  <si>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</si>
  <si>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</si>
  <si>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</si>
  <si>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</si>
  <si>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</si>
  <si>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</si>
  <si>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</si>
  <si>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</si>
  <si>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</si>
  <si>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</si>
  <si>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</si>
  <si>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</si>
  <si>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</si>
  <si>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</si>
  <si>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</si>
  <si>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</si>
  <si>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</si>
  <si>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</si>
  <si>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</si>
  <si>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</si>
  <si>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</si>
  <si>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</si>
  <si>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</si>
  <si>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</si>
  <si>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</si>
  <si>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</si>
  <si>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</si>
  <si>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</si>
  <si>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</si>
  <si>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</si>
  <si>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</si>
  <si>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</si>
  <si>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</si>
  <si>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</si>
  <si>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</si>
  <si>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</si>
  <si>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</si>
  <si>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</si>
  <si>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</si>
  <si>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</si>
  <si>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</si>
  <si>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</si>
  <si>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</si>
  <si>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</si>
  <si>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</si>
  <si>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</si>
  <si>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</si>
  <si>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</si>
  <si>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</si>
  <si>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</si>
  <si>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</si>
  <si>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</si>
  <si>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</si>
  <si>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</si>
  <si>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</si>
  <si>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</si>
  <si>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</si>
  <si>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</si>
  <si>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</si>
  <si>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</si>
  <si>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</si>
  <si>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</si>
  <si>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</si>
  <si>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</si>
  <si>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</si>
  <si>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</si>
  <si>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</si>
  <si>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</si>
  <si>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</si>
  <si>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</si>
  <si>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</si>
  <si>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</si>
  <si>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</si>
  <si>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</si>
  <si>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</si>
  <si>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</si>
  <si>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</si>
  <si>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</si>
  <si>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</si>
  <si>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</si>
  <si>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</si>
  <si>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</si>
  <si>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</si>
  <si>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</si>
  <si>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</si>
  <si>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</si>
  <si>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</si>
  <si>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</si>
  <si>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</si>
  <si>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</si>
  <si>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</si>
  <si>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</si>
  <si>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</si>
  <si>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</si>
  <si>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</si>
  <si>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</si>
  <si>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</si>
  <si>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</si>
  <si>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</si>
  <si>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</si>
  <si>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</si>
  <si>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</si>
  <si>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</si>
  <si>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</si>
  <si>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</si>
  <si>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</si>
  <si>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</si>
  <si>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</si>
  <si>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</si>
  <si>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</si>
  <si>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</si>
  <si>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</si>
  <si>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</si>
  <si>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</si>
  <si>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</si>
  <si>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</si>
  <si>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</si>
  <si>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</si>
  <si>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</si>
  <si>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</si>
  <si>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</si>
  <si>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</si>
  <si>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</si>
  <si>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</si>
  <si>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</si>
  <si>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</si>
  <si>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</si>
  <si>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</si>
  <si>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</si>
  <si>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</si>
  <si>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</si>
  <si>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</si>
  <si>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</si>
  <si>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</si>
  <si>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</si>
  <si>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</si>
  <si>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</si>
  <si>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</si>
  <si>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</si>
  <si>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</si>
  <si>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</si>
  <si>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</si>
  <si>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</si>
  <si>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</si>
  <si>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</si>
  <si>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</si>
  <si>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</si>
  <si>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</si>
  <si>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</si>
  <si>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</si>
  <si>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</si>
  <si>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</si>
  <si>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</si>
  <si>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</si>
  <si>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</si>
  <si>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</si>
  <si>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</si>
  <si>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</si>
  <si>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</si>
  <si>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</si>
  <si>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</si>
  <si>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</si>
  <si>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</si>
  <si>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</si>
  <si>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</si>
  <si>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</si>
  <si>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</si>
  <si>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</si>
  <si>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</si>
  <si>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</si>
  <si>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</si>
  <si>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</si>
  <si>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</si>
  <si>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</si>
  <si>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</si>
  <si>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</si>
  <si>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</si>
  <si>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</si>
  <si>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</si>
  <si>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</si>
  <si>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</si>
  <si>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</si>
  <si>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</si>
  <si>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</si>
  <si>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</si>
  <si>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</si>
  <si>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</si>
  <si>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</si>
  <si>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</si>
  <si>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</si>
  <si>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</si>
  <si>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</si>
  <si>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</si>
  <si>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</si>
  <si>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</si>
  <si>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</si>
  <si>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</si>
  <si>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</si>
  <si>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</si>
  <si>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</si>
  <si>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</si>
  <si>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</si>
  <si>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</si>
  <si>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</si>
  <si>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</si>
  <si>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</si>
  <si>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</si>
  <si>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</si>
  <si>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</si>
  <si>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</si>
  <si>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</si>
  <si>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</si>
  <si>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</si>
  <si>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</si>
  <si>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</si>
  <si>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</si>
  <si>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</si>
  <si>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</si>
  <si>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</si>
  <si>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</si>
  <si>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</si>
  <si>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</si>
  <si>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</si>
  <si>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</si>
  <si>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</si>
  <si>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</si>
  <si>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</si>
  <si>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</si>
  <si>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</si>
  <si>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</si>
  <si>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</si>
  <si>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</si>
  <si>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</si>
  <si>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</si>
  <si>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</si>
  <si>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</si>
  <si>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</si>
  <si>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</si>
  <si>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</si>
  <si>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</si>
  <si>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</si>
  <si>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</si>
  <si>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</si>
  <si>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</si>
  <si>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</si>
  <si>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</si>
  <si>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</si>
  <si>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</si>
  <si>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</si>
  <si>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</si>
  <si>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</si>
  <si>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</si>
  <si>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</si>
  <si>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</si>
  <si>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</si>
  <si>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</si>
  <si>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</si>
  <si>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</si>
  <si>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</si>
  <si>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</si>
  <si>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</si>
  <si>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</si>
  <si>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</si>
  <si>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</si>
  <si>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</si>
  <si>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</si>
  <si>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</si>
  <si>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</si>
  <si>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</si>
  <si>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</si>
  <si>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</si>
  <si>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</si>
  <si>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</si>
  <si>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</si>
  <si>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</si>
  <si>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</si>
  <si>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</si>
  <si>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</si>
  <si>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</si>
  <si>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</si>
  <si>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</si>
  <si>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</si>
  <si>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</si>
  <si>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</si>
  <si>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</si>
  <si>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</si>
  <si>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</si>
  <si>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</si>
  <si>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</si>
  <si>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</si>
  <si>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</si>
  <si>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</si>
  <si>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</si>
  <si>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</si>
  <si>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</si>
  <si>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</si>
  <si>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</si>
  <si>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</si>
  <si>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</si>
  <si>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</si>
  <si>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</si>
  <si>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</si>
  <si>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</si>
  <si>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</si>
  <si>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</si>
  <si>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</si>
  <si>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</si>
  <si>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</si>
  <si>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</si>
  <si>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</si>
  <si>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</si>
  <si>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</si>
  <si>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</si>
  <si>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</si>
  <si>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</si>
  <si>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</si>
  <si>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</si>
  <si>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</si>
  <si>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</si>
  <si>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</si>
  <si>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</si>
  <si>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</si>
  <si>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</si>
  <si>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</si>
  <si>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</si>
  <si>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</si>
  <si>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</si>
  <si>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</si>
  <si>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</si>
  <si>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</si>
  <si>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</si>
  <si>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</si>
  <si>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</si>
  <si>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</si>
  <si>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</si>
  <si>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</si>
  <si>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</si>
  <si>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</si>
  <si>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</si>
  <si>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</si>
  <si>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</si>
  <si>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</si>
  <si>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</si>
  <si>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</si>
  <si>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</si>
  <si>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</si>
  <si>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</si>
  <si>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</si>
  <si>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</si>
  <si>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</si>
  <si>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</si>
  <si>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</si>
  <si>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</si>
  <si>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</si>
  <si>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</si>
  <si>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</si>
  <si>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</si>
  <si>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</si>
  <si>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</si>
  <si>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</si>
  <si>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</si>
  <si>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</si>
  <si>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</si>
  <si>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</si>
  <si>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</si>
  <si>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</si>
  <si>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</si>
  <si>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</si>
  <si>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</si>
  <si>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</si>
  <si>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</si>
  <si>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</si>
  <si>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</si>
  <si>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</si>
  <si>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</si>
  <si>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</si>
  <si>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</si>
  <si>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</si>
  <si>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</si>
  <si>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</si>
  <si>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</si>
  <si>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</si>
  <si>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</si>
  <si>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</si>
  <si>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</si>
  <si>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</si>
  <si>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</si>
  <si>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</si>
  <si>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</si>
  <si>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</si>
  <si>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</si>
  <si>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</si>
  <si>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</si>
  <si>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</si>
  <si>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</si>
  <si>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</si>
  <si>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</si>
  <si>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</si>
  <si>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</si>
  <si>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</si>
  <si>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</si>
  <si>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</si>
  <si>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</si>
  <si>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</si>
  <si>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</si>
  <si>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</si>
  <si>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</si>
  <si>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</si>
  <si>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</si>
  <si>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</si>
  <si>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</si>
  <si>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</si>
  <si>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</si>
  <si>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</si>
  <si>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</si>
  <si>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</si>
  <si>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</si>
  <si>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</si>
  <si>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</si>
  <si>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</si>
  <si>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</si>
  <si>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</si>
  <si>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</si>
  <si>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</si>
  <si>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</si>
  <si>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</si>
  <si>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</si>
  <si>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</si>
  <si>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</si>
  <si>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</si>
  <si>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</si>
  <si>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</si>
  <si>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</si>
  <si>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</si>
  <si>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</si>
  <si>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</si>
  <si>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</si>
  <si>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</si>
  <si>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</si>
  <si>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</si>
  <si>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</si>
  <si>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</si>
  <si>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</si>
  <si>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</si>
  <si>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</si>
  <si>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</si>
  <si>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</si>
  <si>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</si>
  <si>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</si>
  <si>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</si>
  <si>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</si>
  <si>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</si>
  <si>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</si>
  <si>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</si>
  <si>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</si>
  <si>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</si>
  <si>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</si>
  <si>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</si>
  <si>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</si>
  <si>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</si>
  <si>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</si>
  <si>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</si>
  <si>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</si>
  <si>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</si>
  <si>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</si>
  <si>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</si>
  <si>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</si>
  <si>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</si>
  <si>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</si>
  <si>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</si>
  <si>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</si>
  <si>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</si>
  <si>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</si>
  <si>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</si>
  <si>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</si>
  <si>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</si>
  <si>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</si>
  <si>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</si>
  <si>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</si>
  <si>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</si>
  <si>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</si>
  <si>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</si>
  <si>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</si>
  <si>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</si>
  <si>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</si>
  <si>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</si>
  <si>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</si>
  <si>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</si>
  <si>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</si>
  <si>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</si>
  <si>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</si>
  <si>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</si>
  <si>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</si>
  <si>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</si>
  <si>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</si>
  <si>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</si>
  <si>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</si>
  <si>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</si>
  <si>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</si>
  <si>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</si>
  <si>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</si>
  <si>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</si>
  <si>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</si>
  <si>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</si>
  <si>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</si>
  <si>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</si>
  <si>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</si>
  <si>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</si>
  <si>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</si>
  <si>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</si>
  <si>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</si>
  <si>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</si>
  <si>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</si>
  <si>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</si>
  <si>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</si>
  <si>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</si>
  <si>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</si>
  <si>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</si>
  <si>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</si>
  <si>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</si>
  <si>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</si>
  <si>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</si>
  <si>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</si>
  <si>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</si>
  <si>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</si>
  <si>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</si>
  <si>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</si>
  <si>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</si>
  <si>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</si>
  <si>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</si>
  <si>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</si>
  <si>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</si>
  <si>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</si>
  <si>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</si>
  <si>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</si>
  <si>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</si>
  <si>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</si>
  <si>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</si>
  <si>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</si>
  <si>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</si>
  <si>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</si>
  <si>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</si>
  <si>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</si>
  <si>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</si>
  <si>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</si>
  <si>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</si>
  <si>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</si>
  <si>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</si>
  <si>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</si>
  <si>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</si>
  <si>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</si>
  <si>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</si>
  <si>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</si>
  <si>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</si>
  <si>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</si>
  <si>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</si>
  <si>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</si>
  <si>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</si>
  <si>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</si>
  <si>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</si>
  <si>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</si>
  <si>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</si>
  <si>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</si>
  <si>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</si>
  <si>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</si>
  <si>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</si>
  <si>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</si>
  <si>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</si>
  <si>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</si>
  <si>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</si>
  <si>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</si>
  <si>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</si>
  <si>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</si>
  <si>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</si>
  <si>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</si>
  <si>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</si>
  <si>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</si>
  <si>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</si>
  <si>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</si>
  <si>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</si>
  <si>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</si>
  <si>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</si>
  <si>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</si>
  <si>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</si>
  <si>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</si>
  <si>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</si>
  <si>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</si>
  <si>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</si>
  <si>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</si>
  <si>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</si>
  <si>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</si>
  <si>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</si>
  <si>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</si>
  <si>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</si>
  <si>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</si>
  <si>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</si>
  <si>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</si>
  <si>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</si>
  <si>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</si>
  <si>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</si>
  <si>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</si>
  <si>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</si>
  <si>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</si>
  <si>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</si>
  <si>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</si>
  <si>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</si>
  <si>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</si>
  <si>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</si>
  <si>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</si>
  <si>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</si>
  <si>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</si>
  <si>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</si>
  <si>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</si>
  <si>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</si>
  <si>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</si>
  <si>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</si>
  <si>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</si>
  <si>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</si>
  <si>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</si>
  <si>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</si>
  <si>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</si>
  <si>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</si>
  <si>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</si>
  <si>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</si>
  <si>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</si>
  <si>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</si>
  <si>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</si>
  <si>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</si>
  <si>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</si>
  <si>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</si>
  <si>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</si>
  <si>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</si>
  <si>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</si>
  <si>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</si>
  <si>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</si>
  <si>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</si>
  <si>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</si>
  <si>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</si>
  <si>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</si>
  <si>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</si>
  <si>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</si>
  <si>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</si>
  <si>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</si>
  <si>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</si>
  <si>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</si>
  <si>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</si>
  <si>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</si>
  <si>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</si>
  <si>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</si>
  <si>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</si>
  <si>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</si>
  <si>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</si>
  <si>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</si>
  <si>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</si>
  <si>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</si>
  <si>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</si>
  <si>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</si>
  <si>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</si>
  <si>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</si>
  <si>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</si>
  <si>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</si>
  <si>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</si>
  <si>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</si>
  <si>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</si>
  <si>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</si>
  <si>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</si>
  <si>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</si>
  <si>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</si>
  <si>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</si>
  <si>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</si>
  <si>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</si>
  <si>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</si>
  <si>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</si>
  <si>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</si>
  <si>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</si>
  <si>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</si>
  <si>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</si>
  <si>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</si>
  <si>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</si>
  <si>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</si>
  <si>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</si>
  <si>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</si>
  <si>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</si>
  <si>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</si>
  <si>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</si>
  <si>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</si>
  <si>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</si>
  <si>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</si>
  <si>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</si>
  <si>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</si>
  <si>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</si>
  <si>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</si>
  <si>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</si>
  <si>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</si>
  <si>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</si>
  <si>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</si>
  <si>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</si>
  <si>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</si>
  <si>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</si>
  <si>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</si>
  <si>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</si>
  <si>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</si>
  <si>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</si>
  <si>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</si>
  <si>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</si>
  <si>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</si>
  <si>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</si>
  <si>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</si>
  <si>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</si>
  <si>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</si>
  <si>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</si>
  <si>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</si>
  <si>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</si>
  <si>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</si>
  <si>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</si>
  <si>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</si>
  <si>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</si>
  <si>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</si>
  <si>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</si>
  <si>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</si>
  <si>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</si>
  <si>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</si>
  <si>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</si>
  <si>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</si>
  <si>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</si>
  <si>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</si>
  <si>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</si>
  <si>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</si>
  <si>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</si>
  <si>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</si>
  <si>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</si>
  <si>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</si>
  <si>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</si>
  <si>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</si>
  <si>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</si>
  <si>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</si>
  <si>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</si>
  <si>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</si>
  <si>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</si>
  <si>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</si>
  <si>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</si>
  <si>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</si>
  <si>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</si>
  <si>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</si>
  <si>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</si>
  <si>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</si>
  <si>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</si>
  <si>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</si>
  <si>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</si>
  <si>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</si>
  <si>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</si>
  <si>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</si>
  <si>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</si>
  <si>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</si>
  <si>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</si>
  <si>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</si>
  <si>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</si>
  <si>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</si>
  <si>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</si>
  <si>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</si>
  <si>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</si>
  <si>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</si>
  <si>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</si>
  <si>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</si>
  <si>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</si>
  <si>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</si>
  <si>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</si>
  <si>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</si>
  <si>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</si>
  <si>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</si>
  <si>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</si>
  <si>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</si>
  <si>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</si>
  <si>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</si>
  <si>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</si>
  <si>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</si>
  <si>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</si>
  <si>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</si>
  <si>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</si>
  <si>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</si>
  <si>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</si>
  <si>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</si>
  <si>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</si>
  <si>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</si>
  <si>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</si>
  <si>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</si>
  <si>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</si>
  <si>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</si>
  <si>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</si>
  <si>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</si>
  <si>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</si>
  <si>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</si>
  <si>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</si>
  <si>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</si>
  <si>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</si>
  <si>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</si>
  <si>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</si>
  <si>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</si>
  <si>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</si>
  <si>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</si>
  <si>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</si>
  <si>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</si>
  <si>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</si>
  <si>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</si>
  <si>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</si>
  <si>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</si>
  <si>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</si>
  <si>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</si>
  <si>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</si>
  <si>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</si>
  <si>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</si>
  <si>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</si>
  <si>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</si>
  <si>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</si>
  <si>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</si>
  <si>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</si>
  <si>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</si>
  <si>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</si>
  <si>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</si>
  <si>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</si>
  <si>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</si>
  <si>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</si>
  <si>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</si>
  <si>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</si>
  <si>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</si>
  <si>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</si>
  <si>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</si>
  <si>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</si>
  <si>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</si>
  <si>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</si>
  <si>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</si>
  <si>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</si>
  <si>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</si>
  <si>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</si>
  <si>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</si>
  <si>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</si>
  <si>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</si>
  <si>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</si>
  <si>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</si>
  <si>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</si>
  <si>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</si>
  <si>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</si>
  <si>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</si>
  <si>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</si>
  <si>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</si>
  <si>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</si>
  <si>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</si>
  <si>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</si>
  <si>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</si>
  <si>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</si>
  <si>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</si>
  <si>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</si>
  <si>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</si>
  <si>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</si>
  <si>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</si>
  <si>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</si>
  <si>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</si>
  <si>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</si>
  <si>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</si>
  <si>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</si>
  <si>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</si>
  <si>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</si>
  <si>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</si>
  <si>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</si>
  <si>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</si>
  <si>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</si>
  <si>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</si>
  <si>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</si>
  <si>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</si>
  <si>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</si>
  <si>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</si>
  <si>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</si>
  <si>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</si>
  <si>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</si>
  <si>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</si>
  <si>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</si>
  <si>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</si>
  <si>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</si>
  <si>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</si>
  <si>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</si>
  <si>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</si>
  <si>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</si>
  <si>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</si>
  <si>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</si>
  <si>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</si>
  <si>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</si>
  <si>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</si>
  <si>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</si>
  <si>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</si>
  <si>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</si>
  <si>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</si>
  <si>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</si>
  <si>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</si>
  <si>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</si>
  <si>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</si>
  <si>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</si>
  <si>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</si>
  <si>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</si>
  <si>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</si>
  <si>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</si>
  <si>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</si>
  <si>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</si>
  <si>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</si>
  <si>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</si>
  <si>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</si>
  <si>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</si>
  <si>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</si>
  <si>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</si>
  <si>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</si>
  <si>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</si>
  <si>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</si>
  <si>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</si>
  <si>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</si>
  <si>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</si>
  <si>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</si>
  <si>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</si>
  <si>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</si>
  <si>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</si>
  <si>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</si>
  <si>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</si>
  <si>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</si>
  <si>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</si>
  <si>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</si>
  <si>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</si>
  <si>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</si>
  <si>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</si>
  <si>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</si>
  <si>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</si>
  <si>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</si>
  <si>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</si>
  <si>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</si>
  <si>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</si>
  <si>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</si>
  <si>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</si>
  <si>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</si>
  <si>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</si>
  <si>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</si>
  <si>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</si>
  <si>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</si>
  <si>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</si>
  <si>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</si>
  <si>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</si>
  <si>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</si>
  <si>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</si>
  <si>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</si>
  <si>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</si>
  <si>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</si>
  <si>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</si>
  <si>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</si>
  <si>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</si>
  <si>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</si>
  <si>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</si>
  <si>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</si>
  <si>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</si>
  <si>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</si>
  <si>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</si>
  <si>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</si>
  <si>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</si>
  <si>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</si>
  <si>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</si>
  <si>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</si>
  <si>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</si>
  <si>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</si>
  <si>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</si>
  <si>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</si>
  <si>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</si>
  <si>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</si>
  <si>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</si>
  <si>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</si>
  <si>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</si>
  <si>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</si>
  <si>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</si>
  <si>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</si>
  <si>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</si>
  <si>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</si>
  <si>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</si>
  <si>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</si>
  <si>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</si>
  <si>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</si>
  <si>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</si>
  <si>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</si>
  <si>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</si>
  <si>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</si>
  <si>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</si>
  <si>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</si>
  <si>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</si>
  <si>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</si>
  <si>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</si>
  <si>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</si>
  <si>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</si>
  <si>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</si>
  <si>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</si>
  <si>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</si>
  <si>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</si>
  <si>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</si>
  <si>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</si>
  <si>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</si>
  <si>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</si>
  <si>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</si>
  <si>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</si>
  <si>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</si>
  <si>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</si>
  <si>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</si>
  <si>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</si>
  <si>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</si>
  <si>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</si>
  <si>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</si>
  <si>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</si>
  <si>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</si>
  <si>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</si>
  <si>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</si>
  <si>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</si>
  <si>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</si>
  <si>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</si>
  <si>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</si>
  <si>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</si>
  <si>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</si>
  <si>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</si>
  <si>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</si>
  <si>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</si>
  <si>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</si>
  <si>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</si>
  <si>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</si>
  <si>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</si>
  <si>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</si>
  <si>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</si>
  <si>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</si>
  <si>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</si>
  <si>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</si>
  <si>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</si>
  <si>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</si>
  <si>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</si>
  <si>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</si>
  <si>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</si>
  <si>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</si>
  <si>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</si>
  <si>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</si>
  <si>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</si>
  <si>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</si>
  <si>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</si>
  <si>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</si>
  <si>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</si>
  <si>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</si>
  <si>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</si>
  <si>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</si>
  <si>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</si>
  <si>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</si>
  <si>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</si>
  <si>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</si>
  <si>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</si>
  <si>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</si>
  <si>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</si>
  <si>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</si>
  <si>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</si>
  <si>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</si>
  <si>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</si>
  <si>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</si>
  <si>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</si>
  <si>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</si>
  <si>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</si>
  <si>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</si>
  <si>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</si>
  <si>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</si>
  <si>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</si>
  <si>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</si>
  <si>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</si>
  <si>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</si>
  <si>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</si>
  <si>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</si>
  <si>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</si>
  <si>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</si>
  <si>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</si>
  <si>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</si>
  <si>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</si>
  <si>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</si>
  <si>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</si>
  <si>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</si>
  <si>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</si>
  <si>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</si>
  <si>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</si>
  <si>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</si>
  <si>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</si>
  <si>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</si>
  <si>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</si>
  <si>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</si>
  <si>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</si>
  <si>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</si>
  <si>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</si>
  <si>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</si>
  <si>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</si>
  <si>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</si>
  <si>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</si>
  <si>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</si>
  <si>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</si>
  <si>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</si>
  <si>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</si>
  <si>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</si>
  <si>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</si>
  <si>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</si>
  <si>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</si>
  <si>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</si>
  <si>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</si>
  <si>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</si>
  <si>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</si>
  <si>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</si>
  <si>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</si>
  <si>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</si>
  <si>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</si>
  <si>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</si>
  <si>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</si>
  <si>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</si>
  <si>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</si>
  <si>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</si>
  <si>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</si>
  <si>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</si>
  <si>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</si>
  <si>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</si>
  <si>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</si>
  <si>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</si>
  <si>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</si>
  <si>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</si>
  <si>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</si>
  <si>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</si>
  <si>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</si>
  <si>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</si>
  <si>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</si>
  <si>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</si>
  <si>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</si>
  <si>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</si>
  <si>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</si>
  <si>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</si>
  <si>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</si>
  <si>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</si>
  <si>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</si>
  <si>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</si>
  <si>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</si>
  <si>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</si>
  <si>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</si>
  <si>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</si>
  <si>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</si>
  <si>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</si>
  <si>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</si>
  <si>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</si>
  <si>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</si>
  <si>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</si>
  <si>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</si>
  <si>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</si>
  <si>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</si>
  <si>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</si>
  <si>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</si>
  <si>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</si>
  <si>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</si>
  <si>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</si>
  <si>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</si>
  <si>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</si>
  <si>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</si>
  <si>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</si>
  <si>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</si>
  <si>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</si>
  <si>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</si>
  <si>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</si>
  <si>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</si>
  <si>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</si>
  <si>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</si>
  <si>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</si>
  <si>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</si>
  <si>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</si>
  <si>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</si>
  <si>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</si>
  <si>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</si>
  <si>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</si>
  <si>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</si>
  <si>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</si>
  <si>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</si>
  <si>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</si>
  <si>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</si>
  <si>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</si>
  <si>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</si>
  <si>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</si>
  <si>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</si>
  <si>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</si>
  <si>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</si>
  <si>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</si>
  <si>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</si>
  <si>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</si>
  <si>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</si>
  <si>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</si>
  <si>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</si>
  <si>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</si>
  <si>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</si>
  <si>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</si>
  <si>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</si>
  <si>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</si>
  <si>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</si>
  <si>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</si>
  <si>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</si>
  <si>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</si>
  <si>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</si>
  <si>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</si>
  <si>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</si>
  <si>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</si>
  <si>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</si>
  <si>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</si>
  <si>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</si>
  <si>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</si>
  <si>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</si>
  <si>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</si>
  <si>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</si>
  <si>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</si>
  <si>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</si>
  <si>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</si>
  <si>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</si>
  <si>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</si>
  <si>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</si>
  <si>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</si>
  <si>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</si>
  <si>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</si>
  <si>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</si>
  <si>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</si>
  <si>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</si>
  <si>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</si>
  <si>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</si>
  <si>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</si>
  <si>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</si>
  <si>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</si>
  <si>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</si>
  <si>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</si>
  <si>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</si>
  <si>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</si>
  <si>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</si>
  <si>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</si>
  <si>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</si>
  <si>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</si>
  <si>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</si>
  <si>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</si>
  <si>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</si>
  <si>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</si>
  <si>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</si>
  <si>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</si>
  <si>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</si>
  <si>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</si>
  <si>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</si>
  <si>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</si>
  <si>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</si>
  <si>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</si>
  <si>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</si>
  <si>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</si>
  <si>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</si>
  <si>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</si>
  <si>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</si>
  <si>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</si>
  <si>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</si>
  <si>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</si>
  <si>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</si>
  <si>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</si>
  <si>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</si>
  <si>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</si>
  <si>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</si>
  <si>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</si>
  <si>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</si>
  <si>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</si>
  <si>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</si>
  <si>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</si>
  <si>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</si>
  <si>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</si>
  <si>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</si>
  <si>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</si>
  <si>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</si>
  <si>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</si>
  <si>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</si>
  <si>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</si>
  <si>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</si>
  <si>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</si>
  <si>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</si>
  <si>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</si>
  <si>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</si>
  <si>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</si>
  <si>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</si>
  <si>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</si>
  <si>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</si>
  <si>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</si>
  <si>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</si>
  <si>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</si>
  <si>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</si>
  <si>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</si>
  <si>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</si>
  <si>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</si>
  <si>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</si>
  <si>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</si>
  <si>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</si>
  <si>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</si>
  <si>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</si>
  <si>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</si>
  <si>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</si>
  <si>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</si>
  <si>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</si>
  <si>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</si>
  <si>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</si>
  <si>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</si>
  <si>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</si>
  <si>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</si>
  <si>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</si>
  <si>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</si>
  <si>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</si>
  <si>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</si>
  <si>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</si>
  <si>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</si>
  <si>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</si>
  <si>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</si>
  <si>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</si>
  <si>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</si>
  <si>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</si>
  <si>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</si>
  <si>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</si>
  <si>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</si>
  <si>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</si>
  <si>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</si>
  <si>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</si>
  <si>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</si>
  <si>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</si>
  <si>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</si>
  <si>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</si>
  <si>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</si>
  <si>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</si>
  <si>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</si>
  <si>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</si>
  <si>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</si>
  <si>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</si>
  <si>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</si>
  <si>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</si>
  <si>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</si>
  <si>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</si>
  <si>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</si>
  <si>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</si>
  <si>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</si>
  <si>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</si>
  <si>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</si>
  <si>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</si>
  <si>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</si>
  <si>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</si>
  <si>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</si>
  <si>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</si>
  <si>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</si>
  <si>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</si>
  <si>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</si>
  <si>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</si>
  <si>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</si>
  <si>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</si>
  <si>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</si>
  <si>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</si>
  <si>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</si>
  <si>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</si>
  <si>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</si>
  <si>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</si>
  <si>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</si>
  <si>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</si>
  <si>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</si>
  <si>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</si>
  <si>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</si>
  <si>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</si>
  <si>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</si>
  <si>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</si>
  <si>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</si>
  <si>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</si>
  <si>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</si>
  <si>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</si>
  <si>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</si>
  <si>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</si>
  <si>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</si>
  <si>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</si>
  <si>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</si>
  <si>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</si>
  <si>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</si>
  <si>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</si>
  <si>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</si>
  <si>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</si>
  <si>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</si>
  <si>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</si>
  <si>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</si>
  <si>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</si>
  <si>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</si>
  <si>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</si>
  <si>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</si>
  <si>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</si>
  <si>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</si>
  <si>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</si>
  <si>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</si>
  <si>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</si>
  <si>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</si>
  <si>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</si>
  <si>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</si>
  <si>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</si>
  <si>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</si>
  <si>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</si>
  <si>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</si>
  <si>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</si>
  <si>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</si>
  <si>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</si>
  <si>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</si>
  <si>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</si>
  <si>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</si>
  <si>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</si>
  <si>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</si>
  <si>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</si>
  <si>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</si>
  <si>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</si>
  <si>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</si>
  <si>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</si>
  <si>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</si>
  <si>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</si>
  <si>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</si>
  <si>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</si>
  <si>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</si>
  <si>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</si>
  <si>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</si>
  <si>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</si>
  <si>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</si>
  <si>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</si>
  <si>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</si>
  <si>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</si>
  <si>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</si>
  <si>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</si>
  <si>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</si>
  <si>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</si>
  <si>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</si>
  <si>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</si>
  <si>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</si>
  <si>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</si>
  <si>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</si>
  <si>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</si>
  <si>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</si>
  <si>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</si>
  <si>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</si>
  <si>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</si>
  <si>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</si>
  <si>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</si>
  <si>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</si>
  <si>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</si>
  <si>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</si>
  <si>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</si>
  <si>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</si>
  <si>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</si>
  <si>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</si>
  <si>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</si>
  <si>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</si>
  <si>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</si>
  <si>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</si>
  <si>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</si>
  <si>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</si>
  <si>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</si>
  <si>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</si>
  <si>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</si>
  <si>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</si>
  <si>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</si>
  <si>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</si>
  <si>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</si>
  <si>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</si>
  <si>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</si>
  <si>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</si>
  <si>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</si>
  <si>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</si>
  <si>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</si>
  <si>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</si>
  <si>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</si>
  <si>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</si>
  <si>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</si>
  <si>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</si>
  <si>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</si>
  <si>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</si>
  <si>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</si>
  <si>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</si>
  <si>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</si>
  <si>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</si>
  <si>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</si>
  <si>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</si>
  <si>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</si>
  <si>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</si>
  <si>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</si>
  <si>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</si>
  <si>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</si>
  <si>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</si>
  <si>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</si>
  <si>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</si>
  <si>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</si>
  <si>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</si>
  <si>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</si>
  <si>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</si>
  <si>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</si>
  <si>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</si>
  <si>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</si>
  <si>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</si>
  <si>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</si>
  <si>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</si>
  <si>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</si>
  <si>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</si>
  <si>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</si>
  <si>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</si>
  <si>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</si>
  <si>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</si>
  <si>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</si>
  <si>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</si>
  <si>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</si>
  <si>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</si>
  <si>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</si>
  <si>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</si>
  <si>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</si>
  <si>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</si>
  <si>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</si>
  <si>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</si>
  <si>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</si>
  <si>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</si>
  <si>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</si>
  <si>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</si>
  <si>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</si>
  <si>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</si>
  <si>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</si>
  <si>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</si>
  <si>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</si>
  <si>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</si>
  <si>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</si>
  <si>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</si>
  <si>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</si>
  <si>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</si>
  <si>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</si>
  <si>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</si>
  <si>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</si>
  <si>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</si>
  <si>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</si>
  <si>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</si>
  <si>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</si>
  <si>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</si>
  <si>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</si>
  <si>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</si>
  <si>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</si>
  <si>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</si>
  <si>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</si>
  <si>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</si>
  <si>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</si>
  <si>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</si>
  <si>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</si>
  <si>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</si>
  <si>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</si>
  <si>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</si>
  <si>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</si>
  <si>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</si>
  <si>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</si>
  <si>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</si>
  <si>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</si>
  <si>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</si>
  <si>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</si>
  <si>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</si>
  <si>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</si>
  <si>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</si>
  <si>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</si>
  <si>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</si>
  <si>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</si>
  <si>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</si>
  <si>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</si>
  <si>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</si>
  <si>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</si>
  <si>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</si>
  <si>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</si>
  <si>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</si>
  <si>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</si>
  <si>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</si>
  <si>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</si>
  <si>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</si>
  <si>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</si>
  <si>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</si>
  <si>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</si>
  <si>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</si>
  <si>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</si>
  <si>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</si>
  <si>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</si>
  <si>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</si>
  <si>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</si>
  <si>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</si>
  <si>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</si>
  <si>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</si>
  <si>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</si>
  <si>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</si>
  <si>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</si>
  <si>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</si>
  <si>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</si>
  <si>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</si>
  <si>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</si>
  <si>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</si>
  <si>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</si>
  <si>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</si>
  <si>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</si>
  <si>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</si>
  <si>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</si>
  <si>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</si>
  <si>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</si>
  <si>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</si>
  <si>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</si>
  <si>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</si>
  <si>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</si>
  <si>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</si>
  <si>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</si>
  <si>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</si>
  <si>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</si>
  <si>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</si>
  <si>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</si>
  <si>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</si>
  <si>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</si>
  <si>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</si>
  <si>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</si>
  <si>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</si>
  <si>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</si>
  <si>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</si>
  <si>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</si>
  <si>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</si>
  <si>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</si>
  <si>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</si>
  <si>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</si>
  <si>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</si>
  <si>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</si>
  <si>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</si>
  <si>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</si>
  <si>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</si>
  <si>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</si>
  <si>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</si>
  <si>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</si>
  <si>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</si>
  <si>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</si>
  <si>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</si>
  <si>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</si>
  <si>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</si>
  <si>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</si>
  <si>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</si>
  <si>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</si>
  <si>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</si>
  <si>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</si>
  <si>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</si>
  <si>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</si>
  <si>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</si>
  <si>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</si>
  <si>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</si>
  <si>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</si>
  <si>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</si>
  <si>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</si>
  <si>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</si>
  <si>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</si>
  <si>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</si>
  <si>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</si>
  <si>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</si>
  <si>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</si>
  <si>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</si>
  <si>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</si>
  <si>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</si>
  <si>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</si>
  <si>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</si>
  <si>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</si>
  <si>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</si>
  <si>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</si>
  <si>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</si>
  <si>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</si>
  <si>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</si>
  <si>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</si>
  <si>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</si>
  <si>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</si>
  <si>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</si>
  <si>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</si>
  <si>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</si>
  <si>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</si>
  <si>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</si>
  <si>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</si>
  <si>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</si>
  <si>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</si>
  <si>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</si>
  <si>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</si>
  <si>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</si>
  <si>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</si>
  <si>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</si>
  <si>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</si>
  <si>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</si>
  <si>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</si>
  <si>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</si>
  <si>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</si>
  <si>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</si>
  <si>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</si>
  <si>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</si>
  <si>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</si>
  <si>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</si>
  <si>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</si>
  <si>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</si>
  <si>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</si>
  <si>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</si>
  <si>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</si>
  <si>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</si>
  <si>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</si>
  <si>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</si>
  <si>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</si>
  <si>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</si>
  <si>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</si>
  <si>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</si>
  <si>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</si>
  <si>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</si>
  <si>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</si>
  <si>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</si>
  <si>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</si>
  <si>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</si>
  <si>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</si>
  <si>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</si>
  <si>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</si>
  <si>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</si>
  <si>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</si>
  <si>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</si>
  <si>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</si>
  <si>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</si>
  <si>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</si>
  <si>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</si>
  <si>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</si>
  <si>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</si>
  <si>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</si>
  <si>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</si>
  <si>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</si>
  <si>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</si>
  <si>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</si>
  <si>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</si>
  <si>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</si>
  <si>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</si>
  <si>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</si>
  <si>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</si>
  <si>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</si>
  <si>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</si>
  <si>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</si>
  <si>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</si>
  <si>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</si>
  <si>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</si>
  <si>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</si>
  <si>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</si>
  <si>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</si>
  <si>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</si>
  <si>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</si>
  <si>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</si>
  <si>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</si>
  <si>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</si>
  <si>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</si>
  <si>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</si>
  <si>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</si>
  <si>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</si>
  <si>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</si>
  <si>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</si>
  <si>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</si>
  <si>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</si>
  <si>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</si>
  <si>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</si>
  <si>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</si>
  <si>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</si>
  <si>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</si>
  <si>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</si>
  <si>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</si>
  <si>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</si>
  <si>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</si>
  <si>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</si>
  <si>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</si>
  <si>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</si>
  <si>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</si>
  <si>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</si>
  <si>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</si>
  <si>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</si>
  <si>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</si>
  <si>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</si>
  <si>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</si>
  <si>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</si>
  <si>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</si>
  <si>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</si>
  <si>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</si>
  <si>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</si>
  <si>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</si>
  <si>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</si>
  <si>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</si>
  <si>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</si>
  <si>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</si>
  <si>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</si>
  <si>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</si>
  <si>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</si>
  <si>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</si>
  <si>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</si>
  <si>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</si>
  <si>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</si>
  <si>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</si>
  <si>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</si>
  <si>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</si>
  <si>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</si>
  <si>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</si>
  <si>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</si>
  <si>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</si>
  <si>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</si>
  <si>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</si>
  <si>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</si>
  <si>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</si>
  <si>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</si>
  <si>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</si>
  <si>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</si>
  <si>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</si>
  <si>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</si>
  <si>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</si>
  <si>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</si>
  <si>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</si>
  <si>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</si>
  <si>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</si>
  <si>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</si>
  <si>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</si>
  <si>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</si>
  <si>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</si>
  <si>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</si>
  <si>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</si>
  <si>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</si>
  <si>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</si>
  <si>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</si>
  <si>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</si>
  <si>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</si>
  <si>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</si>
  <si>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</si>
  <si>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</si>
  <si>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</si>
  <si>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</si>
  <si>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</si>
  <si>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</si>
  <si>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</si>
  <si>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</si>
  <si>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</si>
  <si>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</si>
  <si>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</si>
  <si>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</si>
  <si>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</si>
  <si>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</si>
  <si>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</si>
  <si>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</si>
  <si>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</si>
  <si>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</si>
  <si>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</si>
  <si>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</si>
  <si>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</si>
  <si>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</si>
  <si>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</si>
  <si>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</si>
  <si>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</si>
  <si>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</si>
  <si>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</si>
  <si>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</si>
  <si>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</si>
  <si>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</si>
  <si>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</si>
  <si>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</si>
  <si>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</si>
  <si>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</si>
  <si>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</si>
  <si>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</si>
  <si>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</si>
  <si>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</si>
  <si>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</si>
  <si>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</si>
  <si>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</si>
  <si>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</si>
  <si>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</si>
  <si>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</si>
  <si>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</si>
  <si>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</si>
  <si>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</si>
  <si>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</si>
  <si>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</si>
  <si>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</si>
  <si>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</si>
  <si>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</si>
  <si>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</si>
  <si>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</si>
  <si>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</si>
  <si>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</si>
  <si>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</si>
  <si>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</si>
  <si>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</si>
  <si>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</si>
  <si>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</si>
  <si>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</si>
  <si>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</si>
  <si>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</si>
  <si>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</si>
  <si>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</si>
  <si>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</si>
  <si>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</si>
  <si>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</si>
  <si>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</si>
  <si>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</si>
  <si>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</si>
  <si>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</si>
  <si>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</si>
  <si>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</si>
  <si>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</si>
  <si>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</si>
  <si>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</si>
  <si>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</si>
  <si>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</si>
  <si>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</si>
  <si>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</si>
  <si>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</si>
  <si>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</si>
  <si>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</si>
  <si>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</si>
  <si>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</si>
  <si>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</si>
  <si>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</si>
  <si>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</si>
  <si>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</si>
  <si>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</si>
  <si>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</si>
  <si>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</si>
  <si>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</si>
  <si>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</si>
  <si>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</si>
  <si>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</si>
  <si>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</si>
  <si>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</si>
  <si>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</si>
  <si>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</si>
  <si>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</si>
  <si>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</si>
  <si>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</si>
  <si>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</si>
  <si>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</si>
  <si>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</si>
  <si>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</si>
  <si>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</si>
  <si>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</si>
  <si>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</si>
  <si>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</si>
  <si>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</si>
  <si>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</si>
  <si>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</si>
  <si>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</si>
  <si>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</si>
  <si>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</si>
  <si>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</si>
  <si>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</si>
  <si>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</si>
  <si>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</si>
  <si>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</si>
  <si>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</si>
  <si>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</si>
  <si>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</si>
  <si>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</si>
  <si>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</si>
  <si>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</si>
  <si>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</si>
  <si>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</si>
  <si>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</si>
  <si>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</si>
  <si>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</si>
  <si>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</si>
  <si>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</si>
  <si>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</si>
  <si>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</si>
  <si>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</si>
  <si>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</si>
  <si>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</si>
  <si>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</si>
  <si>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</si>
  <si>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</si>
  <si>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</si>
  <si>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</si>
  <si>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</si>
  <si>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</si>
  <si>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</si>
  <si>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</si>
  <si>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</si>
  <si>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</si>
  <si>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</si>
  <si>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</si>
  <si>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</si>
  <si>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</si>
  <si>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</si>
  <si>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</si>
  <si>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</si>
  <si>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</si>
  <si>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</si>
  <si>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</si>
  <si>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</si>
  <si>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</si>
  <si>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</si>
  <si>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</si>
  <si>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</si>
  <si>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</si>
  <si>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</si>
  <si>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</si>
  <si>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</si>
  <si>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</si>
  <si>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</si>
  <si>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</si>
  <si>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</si>
  <si>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</si>
  <si>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</si>
  <si>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</si>
  <si>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</si>
  <si>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</si>
  <si>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</si>
  <si>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</si>
  <si>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</si>
  <si>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</si>
  <si>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</si>
  <si>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</si>
  <si>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</si>
  <si>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</si>
  <si>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</si>
  <si>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</si>
  <si>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</si>
  <si>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</si>
  <si>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</si>
  <si>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</si>
  <si>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</si>
  <si>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</si>
  <si>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</si>
  <si>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</si>
  <si>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</si>
  <si>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</si>
  <si>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</si>
  <si>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</si>
  <si>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</si>
  <si>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</si>
  <si>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</si>
  <si>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</si>
  <si>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</si>
  <si>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</si>
  <si>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</si>
  <si>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</si>
  <si>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</si>
  <si>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</si>
  <si>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</si>
  <si>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</si>
  <si>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</si>
  <si>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</si>
  <si>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</si>
  <si>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</si>
  <si>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</si>
  <si>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</si>
  <si>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</si>
  <si>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</si>
  <si>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</si>
  <si>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</si>
  <si>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</si>
  <si>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</si>
  <si>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</si>
  <si>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</si>
  <si>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</si>
  <si>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</si>
  <si>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</si>
  <si>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</si>
  <si>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</si>
  <si>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</si>
  <si>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</si>
  <si>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</si>
  <si>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</si>
  <si>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</si>
  <si>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</si>
  <si>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</si>
  <si>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</si>
  <si>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</si>
  <si>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</si>
  <si>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</si>
  <si>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</si>
  <si>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</si>
  <si>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</si>
  <si>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</si>
  <si>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</si>
  <si>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</si>
  <si>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</si>
  <si>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</si>
  <si>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</si>
  <si>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</si>
  <si>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</si>
  <si>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</si>
  <si>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</si>
  <si>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</si>
  <si>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</si>
  <si>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</si>
  <si>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</si>
  <si>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</si>
  <si>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</si>
  <si>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</si>
  <si>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</si>
  <si>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</si>
  <si>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</si>
  <si>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</si>
  <si>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</si>
  <si>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</si>
  <si>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</si>
  <si>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</si>
  <si>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</si>
  <si>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</si>
  <si>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</si>
  <si>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</si>
  <si>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</si>
  <si>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</si>
  <si>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</si>
  <si>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</si>
  <si>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</si>
  <si>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</si>
  <si>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</si>
  <si>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</si>
  <si>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</si>
  <si>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</si>
  <si>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</si>
  <si>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</si>
  <si>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</si>
  <si>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</si>
  <si>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</si>
  <si>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</si>
  <si>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</si>
  <si>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</si>
  <si>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</si>
  <si>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</si>
  <si>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</si>
  <si>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</si>
  <si>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</si>
  <si>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</si>
  <si>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</si>
  <si>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</si>
  <si>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</si>
  <si>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</si>
  <si>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</si>
  <si>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</si>
  <si>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</si>
  <si>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</si>
  <si>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</si>
  <si>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</si>
  <si>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</si>
  <si>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</si>
  <si>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</si>
  <si>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</si>
  <si>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</si>
  <si>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</si>
  <si>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</si>
  <si>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</si>
  <si>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</si>
  <si>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</si>
  <si>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</si>
  <si>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</si>
  <si>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</si>
  <si>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</si>
  <si>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</si>
  <si>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</si>
  <si>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</si>
  <si>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</si>
  <si>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</si>
  <si>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</si>
  <si>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</si>
  <si>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</si>
  <si>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</si>
  <si>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</si>
  <si>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</si>
  <si>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</si>
  <si>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</si>
  <si>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</si>
  <si>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</si>
  <si>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</si>
  <si>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</si>
  <si>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</si>
  <si>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</si>
  <si>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</si>
  <si>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</si>
  <si>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</si>
  <si>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</si>
  <si>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</si>
  <si>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</si>
  <si>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</si>
  <si>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</si>
  <si>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</si>
  <si>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</si>
  <si>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</si>
  <si>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</si>
  <si>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</si>
  <si>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</si>
  <si>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</si>
  <si>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</si>
  <si>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</si>
  <si>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</si>
  <si>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</si>
  <si>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</si>
  <si>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</si>
  <si>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</si>
  <si>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</si>
  <si>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</si>
  <si>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</si>
  <si>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</si>
  <si>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</si>
  <si>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</si>
  <si>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</si>
  <si>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</si>
  <si>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</si>
  <si>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</si>
  <si>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</si>
  <si>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</si>
  <si>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</si>
  <si>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</si>
  <si>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</si>
  <si>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</si>
  <si>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</si>
  <si>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</si>
  <si>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</si>
  <si>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</si>
  <si>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</si>
  <si>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</si>
  <si>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</si>
  <si>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</si>
  <si>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</si>
  <si>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</si>
  <si>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</si>
  <si>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</si>
  <si>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</si>
  <si>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</si>
  <si>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</si>
  <si>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</si>
  <si>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</si>
  <si>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</si>
  <si>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</si>
  <si>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</si>
  <si>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</si>
  <si>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</si>
  <si>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</si>
  <si>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</si>
  <si>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</si>
  <si>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</si>
  <si>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</si>
  <si>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</si>
  <si>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</si>
  <si>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</si>
  <si>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</si>
  <si>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</si>
  <si>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</si>
  <si>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</si>
  <si>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</si>
  <si>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</si>
  <si>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</si>
  <si>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</si>
  <si>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</si>
  <si>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</si>
  <si>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</si>
  <si>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</si>
  <si>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</si>
  <si>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</si>
  <si>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</si>
  <si>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</si>
  <si>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</si>
  <si>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</si>
  <si>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</si>
  <si>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</si>
  <si>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</si>
  <si>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</si>
  <si>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</si>
  <si>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</si>
  <si>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</si>
  <si>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</si>
  <si>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</si>
  <si>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</si>
  <si>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</si>
  <si>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</si>
  <si>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</si>
  <si>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</si>
  <si>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</si>
  <si>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</si>
  <si>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</si>
  <si>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</si>
  <si>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</si>
  <si>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</si>
  <si>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</si>
  <si>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</si>
  <si>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</si>
  <si>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</si>
  <si>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</si>
  <si>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</si>
  <si>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</si>
  <si>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</si>
  <si>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</si>
  <si>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</si>
  <si>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</si>
  <si>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</si>
  <si>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</si>
  <si>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</si>
  <si>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</si>
  <si>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</si>
  <si>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</si>
  <si>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</si>
  <si>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</si>
  <si>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</si>
  <si>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</si>
  <si>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</si>
  <si>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</si>
  <si>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</si>
  <si>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</si>
  <si>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</si>
  <si>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</si>
  <si>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</si>
  <si>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</si>
  <si>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</si>
  <si>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</si>
  <si>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</si>
  <si>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</si>
  <si>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</si>
  <si>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</si>
  <si>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</si>
  <si>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</si>
  <si>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</si>
  <si>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</si>
  <si>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</si>
  <si>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</si>
  <si>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</si>
  <si>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</si>
  <si>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</si>
  <si>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</si>
  <si>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</si>
  <si>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</si>
  <si>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</si>
  <si>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</si>
  <si>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</si>
  <si>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</si>
  <si>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</si>
  <si>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</si>
  <si>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</si>
  <si>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</si>
  <si>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</si>
  <si>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</si>
  <si>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</si>
  <si>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</si>
  <si>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</si>
  <si>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</si>
  <si>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</si>
  <si>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</si>
  <si>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</si>
  <si>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</si>
  <si>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</si>
  <si>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</si>
  <si>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</si>
  <si>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</si>
  <si>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</si>
  <si>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</si>
  <si>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</si>
  <si>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</si>
  <si>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</si>
  <si>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</si>
  <si>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</si>
  <si>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</si>
  <si>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</si>
  <si>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</si>
  <si>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</si>
  <si>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</si>
  <si>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</si>
  <si>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</si>
  <si>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</si>
  <si>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</si>
  <si>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</si>
  <si>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</si>
  <si>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</si>
  <si>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</si>
  <si>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</si>
  <si>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</si>
  <si>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</si>
  <si>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</si>
  <si>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</si>
  <si>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</si>
  <si>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</si>
  <si>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</si>
  <si>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</si>
  <si>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</si>
  <si>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</si>
  <si>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</si>
  <si>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</si>
  <si>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</si>
  <si>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</si>
  <si>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</si>
  <si>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</si>
  <si>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</si>
  <si>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</si>
  <si>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</si>
  <si>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</si>
  <si>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</si>
  <si>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</si>
  <si>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</si>
  <si>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</si>
  <si>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</si>
  <si>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</si>
  <si>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</si>
  <si>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</si>
  <si>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</si>
  <si>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</si>
  <si>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</si>
  <si>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</si>
  <si>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</si>
  <si>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</si>
  <si>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</si>
  <si>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</si>
  <si>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</si>
  <si>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</si>
  <si>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</si>
  <si>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</si>
  <si>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</si>
  <si>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</si>
  <si>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</si>
  <si>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</si>
  <si>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</si>
  <si>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</si>
  <si>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</si>
  <si>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</si>
  <si>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</si>
  <si>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</si>
  <si>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</si>
  <si>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</si>
  <si>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</si>
  <si>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</si>
  <si>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</si>
  <si>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</si>
  <si>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</si>
  <si>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</si>
  <si>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</si>
  <si>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</si>
  <si>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</si>
  <si>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</si>
  <si>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</si>
  <si>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</si>
  <si>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</si>
  <si>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</si>
  <si>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</si>
  <si>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</si>
  <si>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</si>
  <si>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</si>
  <si>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</si>
  <si>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</si>
  <si>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</si>
  <si>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</si>
  <si>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</si>
  <si>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</si>
  <si>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</si>
  <si>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</si>
  <si>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</si>
  <si>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</si>
  <si>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</si>
  <si>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</si>
  <si>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</si>
  <si>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</si>
  <si>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</si>
  <si>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</si>
  <si>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</si>
  <si>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</si>
  <si>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</si>
  <si>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</si>
  <si>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</si>
  <si>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</si>
  <si>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</si>
  <si>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</si>
  <si>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</si>
  <si>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</si>
  <si>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</si>
  <si>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</si>
  <si>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</si>
  <si>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</si>
  <si>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</si>
  <si>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</si>
  <si>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</si>
  <si>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</si>
  <si>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</si>
  <si>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</si>
  <si>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</si>
  <si>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</si>
  <si>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</si>
  <si>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</si>
  <si>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</si>
  <si>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</si>
  <si>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</si>
  <si>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</si>
  <si>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</si>
  <si>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</si>
  <si>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</si>
  <si>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</si>
  <si>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</si>
  <si>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</si>
  <si>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</si>
  <si>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</si>
  <si>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</si>
  <si>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</si>
  <si>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</si>
  <si>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</si>
  <si>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</si>
  <si>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</si>
  <si>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</si>
  <si>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</si>
  <si>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</si>
  <si>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</si>
  <si>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</si>
  <si>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</si>
  <si>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</si>
  <si>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</si>
  <si>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</si>
  <si>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</si>
  <si>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</si>
  <si>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</si>
  <si>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</si>
  <si>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</si>
  <si>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</si>
  <si>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</si>
  <si>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</si>
  <si>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</si>
  <si>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</si>
  <si>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</si>
  <si>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</si>
  <si>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</si>
  <si>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</si>
  <si>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</si>
  <si>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</si>
  <si>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</si>
  <si>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</si>
  <si>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</si>
  <si>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</si>
  <si>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</si>
  <si>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</si>
  <si>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</si>
  <si>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</si>
  <si>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</si>
  <si>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</si>
  <si>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</si>
  <si>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</si>
  <si>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</si>
  <si>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</si>
  <si>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</si>
  <si>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</si>
  <si>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</si>
  <si>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</si>
  <si>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</si>
  <si>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</si>
  <si>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</si>
  <si>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</si>
  <si>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</si>
  <si>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</si>
  <si>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</si>
  <si>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</si>
  <si>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</si>
  <si>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</si>
  <si>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</si>
  <si>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</si>
  <si>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</si>
  <si>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</si>
  <si>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</si>
  <si>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</si>
  <si>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</si>
  <si>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</si>
  <si>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</si>
  <si>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</si>
  <si>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</si>
  <si>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</si>
  <si>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</si>
  <si>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</si>
  <si>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</si>
  <si>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</si>
  <si>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</si>
  <si>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</si>
  <si>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</si>
  <si>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</si>
  <si>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</si>
  <si>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</si>
  <si>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</si>
  <si>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</si>
  <si>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</si>
  <si>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</si>
  <si>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</si>
  <si>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</si>
  <si>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</si>
  <si>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</si>
  <si>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</si>
  <si>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</si>
  <si>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</si>
  <si>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</si>
  <si>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</si>
  <si>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</si>
  <si>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</si>
  <si>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</si>
  <si>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</si>
  <si>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</si>
  <si>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</si>
  <si>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</si>
  <si>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</si>
  <si>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</si>
  <si>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</si>
  <si>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</si>
  <si>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</si>
  <si>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</si>
  <si>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</si>
  <si>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</si>
  <si>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</si>
  <si>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</si>
  <si>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</si>
  <si>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</si>
  <si>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</si>
  <si>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</si>
  <si>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</si>
  <si>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</si>
  <si>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</si>
  <si>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</si>
  <si>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</si>
  <si>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</si>
  <si>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</si>
  <si>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</si>
  <si>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</si>
  <si>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</si>
  <si>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</si>
  <si>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</si>
  <si>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</si>
  <si>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</si>
  <si>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</si>
  <si>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</si>
  <si>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</si>
  <si>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</si>
  <si>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</si>
  <si>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</si>
  <si>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</si>
  <si>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</si>
  <si>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</si>
  <si>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</si>
  <si>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</si>
  <si>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</si>
  <si>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</si>
  <si>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</si>
  <si>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</si>
  <si>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</si>
  <si>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</si>
  <si>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</si>
  <si>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</si>
  <si>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</si>
  <si>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</si>
  <si>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</si>
  <si>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</si>
  <si>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</si>
  <si>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</si>
  <si>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</si>
  <si>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</si>
  <si>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</si>
  <si>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</si>
  <si>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</si>
  <si>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</si>
  <si>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</si>
  <si>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</si>
  <si>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</si>
  <si>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</si>
  <si>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</si>
  <si>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</si>
  <si>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</si>
  <si>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</si>
  <si>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</si>
  <si>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</si>
  <si>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</si>
  <si>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</si>
  <si>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</si>
  <si>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</si>
  <si>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</si>
  <si>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</si>
  <si>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</si>
  <si>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</si>
  <si>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</si>
  <si>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</si>
  <si>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</si>
  <si>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</si>
  <si>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</si>
  <si>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</si>
  <si>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</si>
  <si>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</si>
  <si>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</si>
  <si>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</si>
  <si>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</si>
  <si>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</si>
  <si>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</si>
  <si>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</si>
  <si>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</si>
  <si>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</si>
  <si>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</si>
  <si>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</si>
  <si>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</si>
  <si>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</si>
  <si>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</si>
  <si>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</si>
  <si>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</si>
  <si>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</si>
  <si>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</si>
  <si>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</si>
  <si>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</si>
  <si>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</si>
  <si>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</si>
  <si>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</si>
  <si>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</si>
  <si>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</si>
  <si>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</si>
  <si>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</si>
  <si>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</si>
  <si>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</si>
  <si>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</si>
  <si>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</si>
  <si>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</si>
  <si>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</si>
  <si>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</si>
  <si>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</si>
  <si>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</si>
  <si>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</si>
  <si>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</si>
  <si>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</si>
  <si>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</si>
  <si>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</si>
  <si>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</si>
  <si>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</si>
  <si>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</si>
  <si>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</si>
  <si>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</si>
  <si>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</si>
  <si>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</si>
  <si>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</si>
  <si>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</si>
  <si>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</si>
  <si>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</si>
  <si>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</si>
  <si>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</si>
  <si>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</si>
  <si>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</si>
  <si>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</si>
  <si>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</si>
  <si>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</si>
  <si>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</si>
  <si>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</si>
  <si>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</si>
  <si>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</si>
  <si>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</si>
  <si>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</si>
  <si>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</si>
  <si>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</si>
  <si>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</si>
  <si>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</si>
  <si>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</si>
  <si>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</si>
  <si>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</si>
  <si>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</si>
  <si>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</si>
  <si>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</si>
  <si>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</si>
  <si>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</si>
  <si>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</si>
  <si>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</si>
  <si>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</si>
  <si>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</si>
  <si>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</si>
  <si>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</si>
  <si>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</si>
  <si>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</si>
  <si>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</si>
  <si>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</si>
  <si>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</si>
  <si>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</si>
  <si>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</si>
  <si>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</si>
  <si>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</si>
  <si>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</si>
  <si>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</si>
  <si>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</si>
  <si>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</si>
  <si>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</si>
  <si>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</si>
  <si>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</si>
  <si>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</si>
  <si>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</si>
  <si>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</si>
  <si>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</si>
  <si>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</si>
  <si>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</si>
  <si>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</si>
  <si>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</si>
  <si>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</si>
  <si>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</si>
  <si>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</si>
  <si>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</si>
  <si>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</si>
  <si>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</si>
  <si>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</si>
  <si>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</si>
  <si>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</si>
  <si>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</si>
  <si>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</si>
  <si>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</si>
  <si>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</si>
  <si>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</si>
  <si>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</si>
  <si>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</si>
  <si>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</si>
  <si>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</si>
  <si>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</si>
  <si>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</si>
  <si>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</si>
  <si>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</si>
  <si>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</si>
  <si>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</si>
  <si>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</si>
  <si>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</si>
  <si>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</si>
  <si>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</si>
  <si>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</si>
  <si>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</si>
  <si>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</si>
  <si>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</si>
  <si>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</si>
  <si>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</si>
  <si>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</si>
  <si>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</si>
  <si>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</si>
  <si>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</si>
  <si>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</si>
  <si>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</si>
  <si>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</si>
  <si>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</si>
  <si>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</si>
  <si>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</si>
  <si>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</si>
  <si>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</si>
  <si>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</si>
  <si>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</si>
  <si>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</si>
  <si>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</si>
  <si>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</si>
  <si>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</si>
  <si>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</si>
  <si>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</si>
  <si>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</si>
  <si>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</si>
  <si>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</si>
  <si>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</si>
  <si>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</si>
  <si>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</si>
  <si>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</si>
  <si>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</si>
  <si>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</si>
  <si>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</si>
  <si>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</si>
  <si>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</si>
  <si>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</si>
  <si>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</si>
  <si>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</si>
  <si>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</si>
  <si>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</si>
  <si>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</si>
  <si>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</si>
  <si>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</si>
  <si>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</si>
  <si>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</si>
  <si>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</si>
  <si>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</si>
  <si>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</si>
  <si>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</si>
  <si>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</si>
  <si>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</si>
  <si>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</si>
  <si>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</si>
  <si>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</si>
  <si>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</si>
  <si>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</si>
  <si>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</si>
  <si>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</si>
  <si>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</si>
  <si>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</si>
  <si>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</si>
  <si>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</si>
  <si>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</si>
  <si>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</si>
  <si>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</si>
  <si>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</si>
  <si>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</si>
  <si>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</si>
  <si>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</si>
  <si>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</si>
  <si>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</si>
  <si>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</si>
  <si>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</si>
  <si>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</si>
  <si>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</si>
  <si>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</si>
  <si>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</si>
  <si>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</si>
  <si>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</si>
  <si>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</si>
  <si>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</si>
  <si>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</si>
  <si>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</si>
  <si>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</si>
  <si>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</si>
  <si>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</si>
  <si>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</si>
  <si>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</si>
  <si>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</si>
  <si>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</si>
  <si>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</si>
  <si>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</si>
  <si>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</si>
  <si>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</si>
  <si>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</si>
  <si>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</si>
  <si>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</si>
  <si>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</si>
  <si>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</si>
  <si>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</si>
  <si>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</si>
  <si>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</si>
  <si>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</si>
  <si>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</si>
  <si>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</si>
  <si>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</si>
  <si>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</si>
  <si>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</si>
  <si>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</si>
  <si>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</si>
  <si>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</si>
  <si>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</si>
  <si>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</si>
  <si>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</si>
  <si>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</si>
  <si>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</si>
  <si>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</si>
  <si>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</si>
  <si>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</si>
  <si>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</si>
  <si>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</si>
  <si>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</si>
  <si>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</si>
  <si>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</si>
  <si>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</si>
  <si>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</si>
  <si>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</si>
  <si>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</si>
  <si>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</si>
  <si>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</si>
  <si>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</si>
  <si>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</si>
  <si>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</si>
  <si>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</si>
  <si>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</si>
  <si>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</si>
  <si>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</si>
  <si>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</si>
  <si>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</si>
  <si>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</si>
  <si>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</si>
  <si>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</si>
  <si>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</si>
  <si>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</si>
  <si>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</si>
  <si>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</si>
  <si>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</si>
  <si>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</si>
  <si>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</si>
  <si>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</si>
  <si>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</si>
  <si>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</si>
  <si>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</si>
  <si>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</si>
  <si>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</si>
  <si>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</si>
  <si>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</si>
  <si>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</si>
  <si>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</si>
  <si>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</si>
  <si>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</si>
  <si>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</si>
  <si>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</si>
  <si>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</si>
  <si>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</si>
  <si>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</si>
  <si>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</si>
  <si>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</si>
  <si>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</si>
  <si>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</si>
  <si>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</si>
  <si>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</si>
  <si>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</si>
  <si>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</si>
  <si>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</si>
  <si>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</si>
  <si>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</si>
  <si>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</si>
  <si>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</si>
  <si>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</si>
  <si>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</si>
  <si>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</si>
  <si>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</si>
  <si>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</si>
  <si>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</si>
  <si>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</si>
  <si>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</si>
  <si>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</si>
  <si>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</si>
  <si>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</si>
  <si>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</si>
  <si>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</si>
  <si>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</si>
  <si>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</si>
  <si>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</si>
  <si>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</si>
  <si>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</si>
  <si>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</si>
  <si>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</si>
  <si>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</si>
  <si>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</si>
  <si>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</si>
  <si>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</si>
  <si>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</si>
  <si>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</si>
  <si>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</si>
  <si>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</si>
  <si>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</si>
  <si>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</si>
  <si>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</si>
  <si>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</si>
  <si>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</si>
  <si>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</si>
  <si>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</si>
  <si>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</si>
  <si>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</si>
  <si>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</si>
  <si>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</si>
  <si>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</si>
  <si>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</si>
  <si>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</si>
  <si>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</si>
  <si>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</si>
  <si>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</si>
  <si>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</si>
  <si>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</si>
  <si>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</si>
  <si>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</si>
  <si>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</si>
  <si>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</si>
  <si>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</si>
  <si>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</si>
  <si>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</si>
  <si>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</si>
  <si>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</si>
  <si>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</si>
  <si>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</si>
  <si>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</si>
  <si>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</si>
  <si>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</si>
  <si>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</si>
  <si>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</si>
  <si>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</si>
  <si>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</si>
  <si>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</si>
  <si>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</si>
  <si>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</si>
  <si>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</si>
  <si>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</si>
  <si>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</si>
  <si>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</si>
  <si>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</si>
  <si>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</si>
  <si>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</si>
  <si>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</si>
  <si>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</si>
  <si>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</si>
  <si>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</si>
  <si>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</si>
  <si>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</si>
  <si>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</si>
  <si>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</si>
  <si>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</si>
  <si>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</si>
  <si>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</si>
  <si>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</si>
  <si>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</si>
  <si>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</si>
  <si>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</si>
  <si>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</si>
  <si>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</si>
  <si>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</si>
  <si>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</si>
  <si>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</si>
  <si>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</si>
  <si>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</si>
  <si>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</si>
  <si>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</si>
  <si>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</si>
  <si>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</si>
  <si>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</si>
  <si>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</si>
  <si>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</si>
  <si>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</si>
  <si>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</si>
  <si>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</si>
  <si>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</si>
  <si>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</si>
  <si>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</si>
  <si>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</si>
  <si>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</si>
  <si>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</si>
  <si>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</si>
  <si>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</si>
  <si>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</si>
  <si>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</si>
  <si>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</si>
  <si>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</si>
  <si>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</si>
  <si>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</si>
  <si>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</si>
  <si>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</si>
  <si>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</si>
  <si>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</si>
  <si>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</si>
  <si>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</si>
  <si>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</si>
  <si>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</si>
  <si>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</si>
  <si>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</si>
  <si>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</si>
  <si>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</si>
  <si>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</si>
  <si>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</si>
  <si>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</si>
  <si>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</si>
  <si>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</si>
  <si>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</si>
  <si>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</si>
  <si>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</si>
  <si>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</si>
  <si>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</si>
  <si>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</si>
  <si>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</si>
  <si>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</si>
  <si>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</si>
  <si>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</si>
  <si>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</si>
  <si>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</si>
  <si>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</si>
  <si>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</si>
  <si>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</si>
  <si>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</si>
  <si>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</si>
  <si>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</si>
  <si>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</si>
  <si>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</si>
  <si>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</si>
  <si>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</si>
  <si>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</si>
  <si>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</si>
  <si>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</si>
  <si>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</si>
  <si>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</si>
  <si>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</si>
  <si>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</si>
  <si>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</si>
  <si>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</si>
  <si>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</si>
  <si>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</si>
  <si>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</si>
  <si>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</si>
  <si>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</si>
  <si>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</si>
  <si>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</si>
  <si>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</si>
  <si>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</si>
  <si>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</si>
  <si>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</si>
  <si>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</si>
  <si>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</si>
  <si>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</si>
  <si>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</si>
  <si>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</si>
  <si>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</si>
  <si>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</si>
  <si>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</si>
  <si>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</si>
  <si>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</si>
  <si>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</si>
  <si>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</si>
  <si>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</si>
  <si>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</si>
  <si>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</si>
  <si>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</si>
  <si>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</si>
  <si>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</si>
  <si>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</si>
  <si>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</si>
  <si>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</si>
  <si>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</si>
  <si>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</si>
  <si>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</si>
  <si>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</si>
  <si>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</si>
  <si>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</si>
  <si>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</si>
  <si>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</si>
  <si>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</si>
  <si>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</si>
  <si>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</si>
  <si>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</si>
  <si>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</si>
  <si>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</si>
  <si>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</si>
  <si>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</si>
  <si>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</si>
  <si>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</si>
  <si>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</si>
  <si>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</si>
  <si>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</si>
  <si>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</si>
  <si>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</si>
  <si>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</si>
  <si>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</si>
  <si>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</si>
  <si>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</si>
  <si>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</si>
  <si>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</si>
  <si>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</si>
  <si>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</si>
  <si>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</si>
  <si>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</si>
  <si>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</si>
  <si>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</si>
  <si>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</si>
  <si>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</si>
  <si>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</si>
  <si>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</si>
  <si>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</si>
  <si>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</si>
  <si>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</si>
  <si>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</si>
  <si>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</si>
  <si>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</si>
  <si>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</si>
  <si>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</si>
  <si>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</si>
  <si>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</si>
  <si>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</si>
  <si>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</si>
  <si>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</si>
  <si>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</si>
  <si>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</si>
  <si>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</si>
  <si>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</si>
  <si>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</si>
  <si>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</si>
  <si>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</si>
  <si>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</si>
  <si>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</si>
  <si>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</si>
  <si>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</si>
  <si>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</si>
  <si>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</si>
  <si>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</si>
  <si>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</si>
  <si>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</si>
  <si>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</si>
  <si>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</si>
  <si>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</si>
  <si>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</si>
  <si>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</si>
  <si>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</si>
  <si>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</si>
  <si>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</si>
  <si>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</si>
  <si>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</si>
  <si>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</si>
  <si>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</si>
  <si>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</si>
  <si>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</si>
  <si>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</si>
  <si>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</si>
  <si>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</si>
  <si>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</si>
  <si>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</si>
  <si>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</si>
  <si>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</si>
  <si>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</si>
  <si>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</si>
  <si>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</si>
  <si>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</si>
  <si>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</si>
  <si>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</si>
  <si>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</si>
  <si>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</si>
  <si>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</si>
  <si>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</si>
  <si>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</si>
  <si>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</si>
  <si>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</si>
  <si>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</si>
  <si>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</si>
  <si>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</si>
  <si>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</si>
  <si>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</si>
  <si>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</si>
  <si>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</si>
  <si>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</si>
  <si>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</si>
  <si>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</si>
  <si>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</si>
  <si>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</si>
  <si>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</si>
  <si>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</si>
  <si>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</si>
  <si>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</si>
  <si>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</si>
  <si>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</si>
  <si>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</si>
  <si>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</si>
  <si>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</si>
  <si>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</si>
  <si>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</si>
  <si>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</si>
  <si>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</si>
  <si>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</si>
  <si>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</si>
  <si>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</si>
  <si>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</si>
  <si>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</si>
  <si>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</si>
  <si>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</si>
  <si>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</si>
  <si>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</si>
  <si>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</si>
  <si>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</si>
  <si>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</si>
  <si>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</si>
  <si>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</si>
  <si>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</si>
  <si>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</si>
  <si>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</si>
  <si>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</si>
  <si>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</si>
  <si>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</si>
  <si>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</si>
  <si>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</si>
  <si>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</si>
  <si>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</si>
  <si>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</si>
  <si>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</si>
  <si>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</si>
  <si>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</si>
  <si>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</si>
  <si>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</si>
  <si>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</si>
  <si>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</si>
  <si>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</si>
  <si>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</si>
  <si>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</si>
  <si>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</si>
  <si>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</si>
  <si>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</si>
  <si>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</si>
  <si>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</si>
  <si>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</si>
  <si>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</si>
  <si>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</si>
  <si>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</si>
  <si>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</si>
  <si>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</si>
  <si>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</si>
  <si>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</si>
  <si>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</si>
  <si>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</si>
  <si>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</si>
  <si>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</si>
  <si>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</si>
  <si>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</si>
  <si>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</si>
  <si>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</si>
  <si>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</si>
  <si>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</si>
  <si>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</si>
  <si>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</si>
  <si>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</si>
  <si>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</si>
  <si>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</si>
  <si>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</si>
  <si>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</si>
  <si>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</si>
  <si>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</si>
  <si>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</si>
  <si>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</si>
  <si>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</si>
  <si>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</si>
  <si>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</si>
  <si>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</si>
  <si>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</si>
  <si>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</si>
  <si>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</si>
  <si>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</si>
  <si>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</si>
  <si>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</si>
  <si>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</si>
  <si>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</si>
  <si>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</si>
  <si>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</si>
  <si>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</si>
  <si>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</si>
  <si>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</si>
  <si>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</si>
  <si>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</si>
  <si>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</si>
  <si>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</si>
  <si>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</si>
  <si>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</si>
  <si>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</si>
  <si>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</si>
  <si>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</si>
  <si>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</si>
  <si>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</si>
  <si>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</si>
  <si>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</si>
  <si>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</si>
  <si>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</si>
  <si>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</si>
  <si>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</si>
  <si>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</si>
  <si>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</si>
  <si>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</si>
  <si>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</si>
  <si>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</si>
  <si>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</si>
  <si>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</si>
  <si>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</si>
  <si>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</si>
  <si>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</si>
  <si>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</si>
  <si>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</si>
  <si>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</si>
  <si>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</si>
  <si>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</si>
  <si>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</si>
  <si>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</si>
  <si>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</si>
  <si>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</si>
  <si>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</si>
  <si>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</si>
  <si>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</si>
  <si>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</si>
  <si>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</si>
  <si>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</si>
  <si>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</si>
  <si>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</si>
  <si>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</si>
  <si>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</si>
  <si>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</si>
  <si>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</si>
  <si>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</si>
  <si>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</si>
  <si>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</si>
  <si>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</si>
  <si>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</si>
  <si>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</si>
  <si>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</si>
  <si>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</si>
  <si>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</si>
  <si>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</si>
  <si>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</si>
  <si>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</si>
  <si>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</si>
  <si>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</si>
  <si>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</si>
  <si>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</si>
  <si>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</si>
  <si>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</si>
  <si>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</si>
  <si>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</si>
  <si>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</si>
  <si>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</si>
  <si>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</si>
  <si>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</si>
  <si>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</si>
  <si>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</si>
  <si>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</si>
  <si>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</si>
  <si>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</si>
  <si>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</si>
  <si>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</si>
  <si>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</si>
  <si>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</si>
  <si>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</si>
  <si>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</si>
  <si>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</si>
  <si>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</si>
  <si>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</si>
  <si>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</si>
  <si>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</si>
  <si>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</si>
  <si>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</si>
  <si>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</si>
  <si>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</si>
  <si>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</si>
  <si>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</si>
  <si>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</si>
  <si>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</si>
  <si>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</si>
  <si>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</si>
  <si>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</si>
  <si>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</si>
  <si>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</si>
  <si>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</si>
  <si>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</si>
  <si>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</si>
  <si>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</si>
  <si>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</si>
  <si>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</si>
  <si>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</si>
  <si>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</si>
  <si>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</si>
  <si>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</si>
  <si>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</si>
  <si>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</si>
  <si>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</si>
  <si>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</si>
  <si>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</si>
  <si>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</si>
  <si>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</si>
  <si>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</si>
  <si>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</si>
  <si>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</si>
  <si>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</si>
  <si>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</si>
  <si>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</si>
  <si>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</si>
  <si>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</si>
  <si>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</si>
  <si>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</si>
  <si>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</si>
  <si>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</si>
  <si>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</si>
  <si>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</si>
  <si>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</si>
  <si>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</si>
  <si>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</si>
  <si>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</si>
  <si>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</si>
  <si>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</si>
  <si>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</si>
  <si>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</si>
  <si>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</si>
  <si>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</si>
  <si>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</si>
  <si>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</si>
  <si>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</si>
  <si>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</si>
  <si>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</si>
  <si>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</si>
  <si>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</si>
  <si>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</si>
  <si>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</si>
  <si>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</si>
  <si>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</si>
  <si>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</si>
  <si>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</si>
  <si>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</si>
  <si>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</si>
  <si>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</si>
  <si>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</si>
  <si>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</si>
  <si>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</si>
  <si>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</si>
  <si>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</si>
  <si>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</si>
  <si>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</si>
  <si>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</si>
  <si>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</si>
  <si>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</si>
  <si>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</si>
  <si>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</si>
  <si>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</si>
  <si>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</si>
  <si>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</si>
  <si>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</si>
  <si>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</si>
  <si>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</si>
  <si>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</si>
  <si>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</si>
  <si>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</si>
  <si>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</si>
  <si>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</si>
  <si>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</si>
  <si>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</si>
  <si>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</si>
  <si>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</si>
  <si>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</si>
  <si>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</si>
  <si>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</si>
  <si>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</si>
  <si>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</si>
  <si>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</si>
  <si>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</si>
  <si>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</si>
  <si>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</si>
  <si>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</si>
  <si>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</si>
  <si>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</si>
  <si>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</si>
  <si>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</si>
  <si>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</si>
  <si>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</si>
  <si>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</si>
  <si>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</si>
  <si>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</si>
  <si>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</si>
  <si>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</si>
  <si>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</si>
  <si>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</si>
  <si>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</si>
  <si>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</si>
  <si>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</si>
  <si>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</si>
  <si>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</si>
  <si>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</si>
  <si>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</si>
  <si>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</si>
  <si>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</si>
  <si>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</si>
  <si>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</si>
  <si>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</si>
  <si>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</si>
  <si>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</si>
  <si>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</si>
  <si>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</si>
  <si>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</si>
  <si>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</si>
  <si>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</si>
  <si>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</si>
  <si>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</si>
  <si>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</si>
  <si>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</si>
  <si>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</si>
  <si>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</si>
  <si>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</si>
  <si>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</si>
  <si>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</si>
  <si>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</si>
  <si>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</si>
  <si>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</si>
  <si>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</si>
  <si>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</si>
  <si>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</si>
  <si>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</si>
  <si>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</si>
  <si>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</si>
  <si>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</si>
  <si>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</si>
  <si>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</si>
  <si>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</si>
  <si>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</si>
  <si>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</si>
  <si>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</si>
  <si>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</si>
  <si>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</si>
  <si>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</si>
  <si>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</si>
  <si>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</si>
  <si>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</si>
  <si>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</si>
  <si>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</si>
  <si>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</si>
  <si>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</si>
  <si>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</si>
  <si>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</si>
  <si>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</si>
  <si>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</si>
  <si>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</si>
  <si>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</si>
  <si>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</si>
  <si>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</si>
  <si>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</si>
  <si>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</si>
  <si>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</si>
  <si>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</si>
  <si>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</si>
  <si>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</si>
  <si>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</si>
  <si>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</si>
  <si>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</si>
  <si>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</si>
  <si>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</si>
  <si>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</si>
  <si>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</si>
  <si>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</si>
  <si>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</si>
  <si>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</si>
  <si>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</si>
  <si>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</si>
  <si>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</si>
  <si>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</si>
  <si>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</si>
  <si>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</si>
  <si>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</si>
  <si>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</si>
  <si>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</si>
  <si>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</si>
  <si>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</si>
  <si>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</si>
  <si>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</si>
  <si>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</si>
  <si>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</si>
  <si>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</si>
  <si>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</si>
  <si>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</si>
  <si>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</si>
  <si>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</si>
  <si>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</si>
  <si>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</si>
  <si>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</si>
  <si>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</si>
  <si>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</si>
  <si>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</si>
  <si>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</si>
  <si>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</si>
  <si>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</si>
  <si>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</si>
  <si>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</si>
  <si>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</si>
  <si>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</si>
  <si>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</si>
  <si>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</si>
  <si>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</si>
  <si>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</si>
  <si>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</si>
  <si>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</si>
  <si>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</si>
  <si>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</si>
  <si>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</si>
  <si>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</si>
  <si>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</si>
  <si>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</si>
  <si>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</si>
  <si>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</si>
  <si>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</si>
  <si>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</si>
  <si>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</si>
  <si>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</si>
  <si>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</si>
  <si>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</si>
  <si>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</si>
  <si>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</si>
  <si>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</si>
  <si>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</si>
  <si>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</si>
  <si>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</si>
  <si>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</si>
  <si>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</si>
  <si>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</si>
  <si>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</si>
  <si>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</si>
  <si>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</si>
  <si>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</si>
  <si>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</si>
  <si>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</si>
  <si>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</si>
  <si>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</si>
  <si>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</si>
  <si>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</si>
  <si>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</si>
  <si>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</si>
  <si>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</si>
  <si>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</si>
  <si>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</si>
  <si>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</si>
  <si>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</si>
  <si>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</si>
  <si>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</si>
  <si>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</si>
  <si>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</si>
  <si>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</si>
  <si>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</si>
  <si>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</si>
  <si>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</si>
  <si>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</si>
  <si>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</si>
  <si>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</si>
  <si>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</si>
  <si>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</si>
  <si>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</si>
  <si>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</si>
  <si>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</si>
  <si>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</si>
  <si>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</si>
  <si>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</si>
  <si>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</si>
  <si>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</si>
  <si>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</si>
  <si>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</si>
  <si>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</si>
  <si>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</si>
  <si>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</si>
  <si>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</si>
  <si>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</si>
  <si>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</si>
  <si>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</si>
  <si>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</si>
  <si>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</si>
  <si>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</si>
  <si>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</si>
  <si>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</si>
  <si>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</si>
  <si>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</si>
  <si>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</si>
  <si>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</si>
  <si>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</si>
  <si>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</si>
  <si>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</si>
  <si>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</si>
  <si>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</si>
  <si>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</si>
  <si>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</si>
  <si>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</si>
  <si>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</si>
  <si>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</si>
  <si>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</si>
  <si>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</si>
  <si>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</si>
  <si>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</si>
  <si>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</si>
  <si>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</si>
  <si>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</si>
  <si>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</si>
  <si>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</si>
  <si>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</si>
  <si>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</si>
  <si>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</si>
  <si>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</si>
  <si>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</si>
  <si>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</si>
  <si>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</si>
  <si>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</si>
  <si>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</si>
  <si>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</si>
  <si>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</si>
  <si>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</si>
  <si>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</si>
  <si>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</si>
  <si>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</si>
  <si>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</si>
  <si>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</si>
  <si>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</si>
  <si>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</si>
  <si>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</si>
  <si>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</si>
  <si>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</si>
  <si>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</si>
  <si>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</si>
  <si>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</si>
  <si>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</si>
  <si>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</si>
  <si>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</si>
  <si>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</si>
  <si>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</si>
  <si>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</si>
  <si>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</si>
  <si>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</si>
  <si>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</si>
  <si>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</si>
  <si>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</si>
  <si>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</si>
  <si>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</si>
  <si>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</si>
  <si>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</si>
  <si>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</si>
  <si>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</si>
  <si>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</si>
  <si>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</si>
  <si>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</si>
  <si>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</si>
  <si>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</si>
  <si>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</si>
  <si>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</si>
  <si>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</si>
  <si>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</si>
  <si>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</si>
  <si>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</si>
  <si>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</si>
  <si>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</si>
  <si>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</si>
  <si>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</si>
  <si>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</si>
  <si>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</si>
  <si>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</si>
  <si>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</si>
  <si>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</si>
  <si>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</si>
  <si>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</si>
  <si>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</si>
  <si>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</si>
  <si>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</si>
  <si>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</si>
  <si>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</si>
  <si>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</si>
  <si>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</si>
  <si>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</si>
  <si>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</si>
  <si>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</si>
  <si>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</si>
  <si>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</si>
  <si>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</si>
  <si>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</si>
  <si>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</si>
  <si>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</si>
  <si>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</si>
  <si>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</si>
  <si>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</si>
  <si>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</si>
  <si>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</si>
  <si>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</si>
  <si>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</si>
  <si>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</si>
  <si>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</si>
  <si>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</si>
  <si>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</si>
  <si>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</si>
  <si>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</si>
  <si>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</si>
  <si>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</si>
  <si>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</si>
  <si>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</si>
  <si>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</si>
  <si>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</si>
  <si>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</si>
  <si>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</si>
  <si>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</si>
  <si>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</si>
  <si>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</si>
  <si>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</si>
  <si>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</si>
  <si>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</si>
  <si>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</si>
  <si>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</si>
  <si>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</si>
  <si>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</si>
  <si>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</si>
  <si>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</si>
  <si>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</si>
  <si>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</si>
  <si>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</si>
  <si>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</si>
  <si>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</si>
  <si>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</si>
  <si>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</si>
  <si>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</si>
  <si>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</si>
  <si>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</si>
  <si>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</si>
  <si>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</si>
  <si>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</si>
  <si>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</si>
  <si>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</si>
  <si>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</si>
  <si>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</si>
  <si>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</si>
  <si>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</si>
  <si>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</si>
  <si>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</si>
  <si>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</si>
  <si>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</si>
  <si>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</si>
  <si>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</si>
  <si>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</si>
  <si>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</si>
  <si>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</si>
  <si>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</si>
  <si>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</si>
  <si>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</si>
  <si>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</si>
  <si>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</si>
  <si>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</si>
  <si>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</si>
  <si>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</si>
  <si>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</si>
  <si>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</si>
  <si>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</si>
  <si>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</si>
  <si>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</si>
  <si>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</si>
  <si>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</si>
  <si>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</si>
  <si>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</si>
  <si>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</si>
  <si>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</si>
  <si>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</si>
  <si>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</si>
  <si>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</si>
  <si>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</si>
  <si>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</si>
  <si>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</si>
  <si>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</si>
  <si>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</si>
  <si>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</si>
  <si>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</si>
  <si>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</si>
  <si>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</si>
  <si>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</si>
  <si>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</si>
  <si>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</si>
  <si>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</si>
  <si>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</si>
  <si>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</si>
  <si>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</si>
  <si>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</si>
  <si>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</si>
  <si>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</si>
  <si>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</si>
  <si>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</si>
  <si>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</si>
  <si>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</si>
  <si>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</si>
  <si>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</si>
  <si>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</si>
  <si>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</si>
  <si>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</si>
  <si>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</si>
  <si>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</si>
  <si>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</si>
  <si>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</si>
  <si>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</si>
  <si>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</si>
  <si>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</si>
  <si>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</si>
  <si>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</si>
  <si>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</si>
  <si>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</si>
  <si>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</si>
  <si>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</si>
  <si>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</si>
  <si>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</si>
  <si>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</si>
  <si>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</si>
  <si>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</si>
  <si>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</si>
  <si>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</si>
  <si>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</si>
  <si>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</si>
  <si>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</si>
  <si>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</si>
  <si>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</si>
  <si>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</si>
  <si>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</si>
  <si>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</si>
  <si>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</si>
  <si>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</si>
  <si>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</si>
  <si>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</si>
  <si>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</si>
  <si>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</si>
  <si>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</si>
  <si>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</si>
  <si>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</si>
  <si>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</si>
  <si>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</si>
  <si>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</si>
  <si>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</si>
  <si>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</si>
  <si>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</si>
  <si>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</si>
  <si>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</si>
  <si>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</si>
  <si>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</si>
  <si>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</si>
  <si>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</si>
  <si>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</si>
  <si>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</si>
  <si>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</si>
  <si>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</si>
  <si>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</si>
  <si>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</si>
  <si>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</si>
  <si>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</si>
  <si>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</si>
  <si>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</si>
  <si>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</si>
  <si>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</si>
  <si>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</si>
  <si>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</si>
  <si>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</si>
  <si>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</si>
  <si>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</si>
  <si>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</si>
  <si>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</si>
  <si>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</si>
  <si>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</si>
  <si>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</si>
  <si>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</si>
  <si>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</si>
  <si>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</si>
  <si>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</si>
  <si>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</si>
  <si>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</si>
  <si>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</si>
  <si>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</si>
  <si>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</si>
  <si>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</si>
  <si>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</si>
  <si>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</si>
  <si>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</si>
  <si>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</si>
  <si>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</si>
  <si>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</si>
  <si>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</si>
  <si>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</si>
  <si>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</si>
  <si>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</si>
  <si>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</si>
  <si>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</si>
  <si>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</si>
  <si>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</si>
  <si>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</si>
  <si>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</si>
  <si>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</si>
  <si>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</si>
  <si>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</si>
  <si>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</si>
  <si>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</si>
  <si>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</si>
  <si>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</si>
  <si>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</si>
  <si>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</si>
  <si>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</si>
  <si>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</si>
  <si>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</si>
  <si>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</si>
  <si>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</si>
  <si>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</si>
  <si>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</si>
  <si>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</si>
  <si>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</si>
  <si>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</si>
  <si>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</si>
  <si>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</si>
  <si>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</si>
  <si>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</si>
  <si>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</si>
  <si>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</si>
  <si>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</si>
  <si>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</si>
  <si>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</si>
  <si>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</si>
  <si>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</si>
  <si>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</si>
  <si>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</si>
  <si>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</si>
  <si>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</si>
  <si>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</si>
  <si>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</si>
  <si>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</si>
  <si>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</si>
  <si>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</si>
  <si>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</si>
  <si>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</si>
  <si>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</si>
  <si>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</si>
  <si>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</si>
  <si>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</si>
  <si>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</si>
  <si>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</si>
  <si>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</si>
  <si>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</si>
  <si>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</si>
  <si>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</si>
  <si>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</si>
  <si>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</si>
  <si>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</si>
  <si>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</si>
  <si>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</si>
  <si>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</si>
  <si>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</si>
  <si>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</si>
  <si>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</si>
  <si>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</si>
  <si>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</si>
  <si>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</si>
  <si>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</si>
  <si>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</si>
  <si>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</si>
  <si>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</si>
  <si>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</si>
  <si>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</si>
  <si>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</si>
  <si>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</si>
  <si>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</si>
  <si>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</si>
  <si>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</si>
  <si>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</si>
  <si>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</si>
  <si>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</si>
  <si>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</si>
  <si>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</si>
  <si>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</si>
  <si>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</si>
  <si>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</si>
  <si>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</si>
  <si>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</si>
  <si>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</si>
  <si>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</si>
  <si>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</si>
  <si>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</si>
  <si>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</si>
  <si>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</si>
  <si>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</si>
  <si>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</si>
  <si>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</si>
  <si>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</si>
  <si>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</si>
  <si>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</si>
  <si>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</si>
  <si>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</si>
  <si>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</si>
  <si>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</si>
  <si>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</si>
  <si>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</si>
  <si>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</si>
  <si>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</si>
  <si>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</si>
  <si>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</si>
  <si>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</si>
  <si>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</si>
  <si>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</si>
  <si>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</si>
  <si>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</si>
  <si>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</si>
  <si>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</si>
  <si>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</si>
  <si>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</si>
  <si>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</si>
  <si>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</si>
  <si>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</si>
  <si>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</si>
  <si>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</si>
  <si>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</si>
  <si>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</si>
  <si>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</si>
  <si>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</si>
  <si>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</si>
  <si>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</si>
  <si>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</si>
  <si>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</si>
  <si>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</si>
  <si>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</si>
  <si>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</si>
  <si>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</si>
  <si>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</si>
  <si>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</si>
  <si>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</si>
  <si>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</si>
  <si>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</si>
  <si>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</si>
  <si>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</si>
  <si>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</si>
  <si>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</si>
  <si>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</si>
  <si>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</si>
  <si>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</si>
  <si>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</si>
  <si>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</si>
  <si>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</si>
  <si>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</si>
  <si>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</si>
  <si>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</si>
  <si>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</si>
  <si>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</si>
  <si>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</si>
  <si>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</si>
  <si>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</si>
  <si>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</si>
  <si>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</si>
  <si>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</si>
  <si>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</si>
  <si>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</si>
  <si>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</si>
  <si>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</si>
  <si>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</si>
  <si>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</si>
  <si>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</si>
  <si>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</si>
  <si>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</si>
  <si>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</si>
  <si>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</si>
  <si>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</si>
  <si>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</si>
  <si>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</si>
  <si>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</si>
  <si>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</si>
  <si>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</si>
  <si>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</si>
  <si>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</si>
  <si>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</si>
  <si>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</si>
  <si>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</si>
  <si>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</si>
  <si>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</si>
  <si>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</si>
  <si>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</si>
  <si>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</si>
  <si>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</si>
  <si>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</si>
  <si>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</si>
  <si>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</si>
  <si>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</si>
  <si>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</si>
  <si>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</si>
  <si>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</si>
  <si>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</si>
  <si>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</si>
  <si>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</si>
  <si>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</si>
  <si>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</si>
  <si>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</si>
  <si>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</si>
  <si>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</si>
  <si>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</si>
  <si>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</si>
  <si>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</si>
  <si>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</si>
  <si>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</si>
  <si>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</si>
  <si>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</si>
  <si>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</si>
  <si>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</si>
  <si>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</si>
  <si>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</si>
  <si>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</si>
  <si>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</si>
  <si>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</si>
  <si>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</si>
  <si>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</si>
  <si>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</si>
  <si>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</si>
  <si>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</si>
  <si>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</si>
  <si>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</si>
  <si>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</si>
  <si>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</si>
  <si>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</si>
  <si>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</si>
  <si>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</si>
  <si>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</si>
  <si>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</si>
  <si>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</si>
  <si>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</si>
  <si>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</si>
  <si>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</si>
  <si>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</si>
  <si>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</si>
  <si>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</si>
  <si>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</si>
  <si>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</si>
  <si>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</si>
  <si>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</si>
  <si>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</si>
  <si>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</si>
  <si>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</si>
  <si>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</si>
  <si>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</si>
  <si>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</si>
  <si>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</si>
  <si>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</si>
  <si>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</si>
  <si>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</si>
  <si>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</si>
  <si>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</si>
  <si>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</si>
  <si>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</si>
  <si>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</si>
  <si>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</si>
  <si>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</si>
  <si>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</si>
  <si>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</si>
  <si>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</si>
  <si>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</si>
  <si>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</si>
  <si>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</si>
  <si>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</si>
  <si>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</si>
  <si>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</si>
  <si>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</si>
  <si>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</si>
  <si>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</si>
  <si>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</si>
  <si>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</si>
  <si>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</si>
  <si>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</si>
  <si>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</si>
  <si>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</si>
  <si>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</si>
  <si>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</si>
  <si>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</si>
  <si>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</si>
  <si>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</si>
  <si>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</si>
  <si>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</si>
  <si>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</si>
  <si>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</si>
  <si>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</si>
  <si>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</si>
  <si>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</si>
  <si>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</si>
  <si>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</si>
  <si>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</si>
  <si>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</si>
  <si>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</si>
  <si>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</si>
  <si>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</si>
  <si>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</si>
  <si>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</si>
  <si>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</si>
  <si>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</si>
  <si>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</si>
  <si>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</si>
  <si>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</si>
  <si>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</si>
  <si>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</si>
  <si>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</si>
  <si>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</si>
  <si>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</si>
  <si>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</si>
  <si>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</si>
  <si>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</si>
  <si>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</si>
  <si>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</si>
  <si>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</si>
  <si>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</si>
  <si>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</si>
  <si>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</si>
  <si>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</si>
  <si>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</si>
  <si>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</si>
  <si>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</si>
  <si>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</si>
  <si>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</si>
  <si>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</si>
  <si>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</si>
  <si>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</si>
  <si>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</si>
  <si>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</si>
  <si>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</si>
  <si>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</si>
  <si>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</si>
  <si>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</si>
  <si>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</si>
  <si>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</si>
  <si>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</si>
  <si>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</si>
  <si>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</si>
  <si>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</si>
  <si>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</si>
  <si>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</si>
  <si>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</si>
  <si>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</si>
  <si>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</si>
  <si>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</si>
  <si>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</si>
  <si>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</si>
  <si>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</si>
  <si>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</si>
  <si>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</si>
  <si>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</si>
  <si>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</si>
  <si>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</si>
  <si>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</si>
  <si>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</si>
  <si>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</si>
  <si>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</si>
  <si>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</si>
  <si>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</si>
  <si>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</si>
  <si>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</si>
  <si>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</si>
  <si>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</si>
  <si>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</si>
  <si>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</si>
  <si>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</si>
  <si>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</si>
  <si>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</si>
  <si>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</si>
  <si>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</si>
  <si>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</si>
  <si>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</si>
  <si>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</si>
  <si>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</si>
  <si>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</si>
  <si>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</si>
  <si>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</si>
  <si>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</si>
  <si>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</si>
  <si>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</si>
  <si>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</si>
  <si>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</si>
  <si>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</si>
  <si>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</si>
  <si>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</si>
  <si>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</si>
  <si>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</si>
  <si>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</si>
  <si>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</si>
  <si>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</si>
  <si>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</si>
  <si>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</si>
  <si>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</si>
  <si>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</si>
  <si>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</si>
  <si>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</si>
  <si>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</si>
  <si>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</si>
  <si>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</si>
  <si>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</si>
  <si>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</si>
  <si>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</si>
  <si>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</si>
  <si>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</si>
  <si>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</si>
  <si>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</si>
  <si>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</si>
  <si>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</si>
  <si>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</si>
  <si>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</si>
  <si>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</si>
  <si>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</si>
  <si>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</si>
  <si>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</si>
  <si>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</si>
  <si>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</si>
  <si>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</si>
  <si>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</si>
  <si>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</si>
  <si>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</si>
  <si>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</si>
  <si>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</si>
  <si>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</si>
  <si>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</si>
  <si>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</si>
  <si>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</si>
  <si>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</si>
  <si>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</si>
  <si>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</si>
  <si>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</si>
  <si>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</si>
  <si>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</si>
  <si>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</si>
  <si>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</si>
  <si>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</si>
  <si>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</si>
  <si>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</si>
  <si>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</si>
  <si>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</si>
  <si>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</si>
  <si>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</si>
  <si>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</si>
  <si>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</si>
  <si>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</si>
  <si>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</si>
  <si>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</si>
  <si>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</si>
  <si>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</si>
  <si>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</si>
  <si>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</si>
  <si>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</si>
  <si>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</si>
  <si>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</si>
  <si>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</si>
  <si>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</si>
  <si>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</si>
  <si>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</si>
  <si>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</si>
  <si>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</si>
  <si>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</si>
  <si>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</si>
  <si>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</si>
  <si>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</si>
  <si>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</si>
  <si>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</si>
  <si>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</si>
  <si>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</si>
  <si>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</si>
  <si>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</si>
  <si>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</si>
  <si>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</si>
  <si>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</si>
  <si>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</si>
  <si>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</si>
  <si>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</si>
  <si>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</si>
  <si>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</si>
  <si>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</si>
  <si>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</si>
  <si>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</si>
  <si>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</si>
  <si>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</si>
  <si>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</si>
  <si>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</si>
  <si>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</si>
  <si>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</si>
  <si>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</si>
  <si>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</si>
  <si>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</si>
  <si>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</si>
  <si>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</si>
  <si>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</si>
  <si>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</si>
  <si>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</si>
  <si>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</si>
  <si>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</si>
  <si>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</si>
  <si>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</si>
  <si>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</si>
  <si>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</si>
  <si>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</si>
  <si>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</si>
  <si>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</si>
  <si>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</si>
  <si>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</si>
  <si>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</si>
  <si>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</si>
  <si>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</si>
  <si>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</si>
  <si>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</si>
  <si>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</si>
  <si>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</si>
  <si>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</si>
  <si>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</si>
  <si>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</si>
  <si>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</si>
  <si>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</si>
  <si>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</si>
  <si>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</si>
  <si>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</si>
  <si>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</si>
  <si>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</si>
  <si>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</si>
  <si>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</si>
  <si>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</si>
  <si>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</si>
  <si>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</si>
  <si>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</si>
  <si>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</si>
  <si>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</si>
  <si>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</si>
  <si>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</si>
  <si>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</si>
  <si>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</si>
  <si>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</si>
  <si>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</si>
  <si>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</si>
  <si>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</si>
  <si>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</si>
  <si>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</si>
  <si>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</si>
  <si>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</si>
  <si>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</si>
  <si>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</si>
  <si>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</si>
  <si>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</si>
  <si>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</si>
  <si>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</si>
  <si>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</si>
  <si>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</si>
  <si>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</si>
  <si>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</si>
  <si>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</si>
  <si>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</si>
  <si>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</si>
  <si>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</si>
  <si>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</si>
  <si>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</si>
  <si>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</si>
  <si>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</si>
  <si>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</si>
  <si>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</si>
  <si>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</si>
  <si>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</si>
  <si>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</si>
  <si>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</si>
  <si>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</si>
  <si>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</si>
  <si>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</si>
  <si>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</si>
  <si>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</si>
  <si>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</si>
  <si>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</si>
  <si>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</si>
  <si>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</si>
  <si>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</si>
  <si>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</si>
  <si>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</si>
  <si>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</si>
  <si>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</si>
  <si>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</si>
  <si>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</si>
  <si>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</si>
  <si>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</si>
  <si>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</si>
  <si>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</si>
  <si>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</si>
  <si>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</si>
  <si>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</si>
  <si>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</si>
  <si>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</si>
  <si>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</si>
  <si>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</si>
  <si>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</si>
  <si>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</si>
  <si>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</si>
  <si>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</si>
  <si>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</si>
  <si>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</si>
  <si>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</si>
  <si>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</si>
  <si>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</si>
  <si>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</si>
  <si>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</si>
  <si>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</si>
  <si>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</si>
  <si>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</si>
  <si>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</si>
  <si>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</si>
  <si>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</si>
  <si>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</si>
  <si>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</si>
  <si>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</si>
  <si>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</si>
  <si>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</si>
  <si>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</si>
  <si>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</si>
  <si>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</si>
  <si>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</si>
  <si>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</si>
  <si>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</si>
  <si>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</si>
  <si>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</si>
  <si>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</si>
  <si>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</si>
  <si>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</si>
  <si>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</si>
  <si>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</si>
  <si>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</si>
  <si>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</si>
  <si>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</si>
  <si>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</si>
  <si>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</si>
  <si>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</si>
  <si>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</si>
  <si>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</si>
  <si>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</si>
  <si>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</si>
  <si>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</si>
  <si>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</si>
  <si>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</si>
  <si>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</si>
  <si>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</si>
  <si>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</si>
  <si>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</si>
  <si>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</si>
  <si>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</si>
  <si>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</si>
  <si>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</si>
  <si>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</si>
  <si>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</si>
  <si>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</si>
  <si>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</si>
  <si>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</si>
  <si>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</si>
  <si>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</si>
  <si>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</si>
  <si>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</si>
  <si>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</si>
  <si>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</si>
  <si>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</si>
  <si>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</si>
  <si>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</si>
  <si>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</si>
  <si>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</si>
  <si>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</si>
  <si>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</si>
  <si>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</si>
  <si>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</si>
  <si>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</si>
  <si>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</si>
  <si>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</si>
  <si>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</si>
  <si>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</si>
  <si>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</si>
  <si>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</si>
  <si>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</si>
  <si>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</si>
  <si>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</si>
  <si>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</si>
  <si>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</si>
  <si>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</si>
  <si>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</si>
  <si>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</si>
  <si>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</si>
  <si>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</si>
  <si>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</si>
  <si>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</si>
  <si>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</si>
  <si>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</si>
  <si>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</si>
  <si>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</si>
  <si>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</si>
  <si>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</si>
  <si>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</si>
  <si>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</si>
  <si>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</si>
  <si>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</si>
  <si>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</si>
  <si>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</si>
  <si>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</si>
  <si>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</si>
  <si>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</si>
  <si>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</si>
  <si>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</si>
  <si>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</si>
  <si>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</si>
  <si>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</si>
  <si>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</si>
  <si>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</si>
  <si>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</si>
  <si>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</si>
  <si>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</si>
  <si>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</si>
  <si>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</si>
  <si>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</si>
  <si>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</si>
  <si>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</si>
  <si>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</si>
  <si>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</si>
  <si>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</si>
  <si>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</si>
  <si>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</si>
  <si>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</si>
  <si>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</si>
  <si>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</si>
  <si>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</si>
  <si>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</si>
  <si>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</si>
  <si>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</si>
  <si>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</si>
  <si>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</si>
  <si>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</si>
  <si>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</si>
  <si>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</si>
  <si>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</si>
  <si>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</si>
  <si>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</si>
  <si>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</si>
  <si>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</si>
  <si>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</si>
  <si>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</si>
  <si>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</si>
  <si>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</si>
  <si>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</si>
  <si>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</si>
  <si>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</si>
  <si>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</si>
  <si>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</si>
  <si>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</si>
  <si>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</si>
  <si>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</si>
  <si>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</si>
  <si>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</si>
  <si>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</si>
  <si>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</si>
  <si>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</si>
  <si>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</si>
  <si>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</si>
  <si>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</si>
  <si>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</si>
  <si>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</si>
  <si>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</si>
  <si>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</si>
  <si>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</si>
  <si>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</si>
  <si>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</si>
  <si>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</si>
  <si>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</si>
  <si>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</si>
  <si>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</si>
  <si>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</si>
  <si>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</si>
  <si>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</si>
  <si>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</si>
  <si>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</si>
  <si>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</si>
  <si>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</si>
  <si>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</si>
  <si>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</si>
  <si>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</si>
  <si>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</si>
  <si>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</si>
  <si>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</si>
  <si>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</si>
  <si>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</si>
  <si>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</si>
  <si>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</si>
  <si>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</si>
  <si>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</si>
  <si>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</si>
  <si>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</si>
  <si>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</si>
  <si>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</si>
  <si>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</si>
  <si>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</si>
  <si>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</si>
  <si>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</si>
  <si>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</si>
  <si>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</si>
  <si>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</si>
  <si>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</si>
  <si>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</si>
  <si>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</si>
  <si>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</si>
  <si>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</si>
  <si>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</si>
  <si>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</si>
  <si>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</si>
  <si>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</si>
  <si>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</si>
  <si>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</si>
  <si>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</si>
  <si>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</si>
  <si>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</si>
  <si>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</si>
  <si>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</si>
  <si>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</si>
  <si>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</si>
  <si>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</si>
  <si>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</si>
  <si>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</si>
  <si>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</si>
  <si>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</si>
  <si>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</si>
  <si>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</si>
  <si>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</si>
  <si>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</si>
  <si>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</si>
  <si>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</si>
  <si>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</si>
  <si>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</si>
  <si>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</si>
  <si>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</si>
  <si>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</si>
  <si>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</si>
  <si>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</si>
  <si>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</si>
  <si>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</si>
  <si>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</si>
  <si>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</si>
  <si>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</si>
  <si>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</si>
  <si>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</si>
  <si>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</si>
  <si>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</si>
  <si>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</si>
  <si>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</si>
  <si>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</si>
  <si>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</si>
  <si>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</si>
  <si>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</si>
  <si>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</si>
  <si>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</si>
  <si>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</si>
  <si>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</si>
  <si>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</si>
  <si>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</si>
  <si>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</si>
  <si>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</si>
  <si>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</si>
  <si>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</si>
  <si>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</si>
  <si>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</si>
  <si>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</si>
  <si>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</si>
  <si>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</si>
  <si>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</si>
  <si>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</si>
  <si>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</si>
  <si>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</si>
  <si>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</si>
  <si>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</si>
  <si>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</si>
  <si>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</si>
  <si>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</si>
  <si>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</si>
  <si>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</si>
  <si>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</si>
  <si>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</si>
  <si>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</si>
  <si>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</si>
  <si>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</si>
  <si>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</si>
  <si>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</si>
  <si>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</si>
  <si>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</si>
  <si>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</si>
  <si>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</si>
  <si>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</si>
  <si>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</si>
  <si>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</si>
  <si>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</si>
  <si>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</si>
  <si>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</si>
  <si>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</si>
  <si>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</si>
  <si>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</si>
  <si>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</si>
  <si>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</si>
  <si>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</si>
  <si>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</si>
  <si>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</si>
  <si>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</si>
  <si>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</si>
  <si>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</si>
  <si>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</si>
  <si>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</si>
  <si>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</si>
  <si>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</si>
  <si>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</si>
  <si>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</si>
  <si>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</si>
  <si>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</si>
  <si>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</si>
  <si>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</si>
  <si>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</si>
  <si>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</si>
  <si>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</si>
  <si>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</si>
  <si>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</si>
  <si>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</si>
  <si>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</si>
  <si>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</si>
  <si>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</si>
  <si>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</si>
  <si>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</si>
  <si>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</si>
  <si>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</si>
  <si>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</si>
  <si>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</si>
  <si>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</si>
  <si>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</si>
  <si>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</si>
  <si>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</si>
  <si>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</si>
  <si>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</si>
  <si>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</si>
  <si>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</si>
  <si>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</si>
  <si>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</si>
  <si>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</si>
  <si>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</si>
  <si>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</si>
  <si>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</si>
  <si>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</si>
  <si>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</si>
  <si>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</si>
  <si>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</si>
  <si>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</si>
  <si>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</si>
  <si>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</si>
  <si>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</si>
  <si>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</si>
  <si>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</si>
  <si>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</si>
  <si>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</si>
  <si>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</si>
  <si>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</si>
  <si>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</si>
  <si>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</si>
  <si>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</si>
  <si>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</si>
  <si>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</si>
  <si>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</si>
  <si>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</si>
  <si>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</si>
  <si>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</si>
  <si>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</si>
  <si>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</si>
  <si>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</si>
  <si>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</si>
  <si>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</si>
  <si>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</si>
  <si>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</si>
  <si>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</si>
  <si>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</si>
  <si>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</si>
  <si>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</si>
  <si>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</si>
  <si>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</si>
  <si>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</si>
  <si>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</si>
  <si>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</si>
  <si>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</si>
  <si>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</si>
  <si>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</si>
  <si>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</si>
  <si>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</si>
  <si>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</si>
  <si>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</si>
  <si>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</si>
  <si>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</si>
  <si>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</si>
  <si>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</si>
  <si>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</si>
  <si>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</si>
  <si>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</si>
  <si>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</si>
  <si>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</si>
  <si>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</si>
  <si>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</si>
  <si>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</si>
  <si>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</si>
  <si>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</si>
  <si>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</si>
  <si>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</si>
  <si>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</si>
  <si>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</si>
  <si>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</si>
  <si>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</si>
  <si>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</si>
  <si>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</si>
  <si>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</si>
  <si>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</si>
  <si>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</si>
  <si>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</si>
  <si>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</si>
  <si>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</si>
  <si>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</si>
  <si>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</si>
  <si>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</si>
  <si>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</si>
  <si>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</si>
  <si>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</si>
  <si>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</si>
  <si>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</si>
  <si>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</si>
  <si>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</si>
  <si>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</si>
  <si>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</si>
  <si>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</si>
  <si>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</si>
  <si>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</si>
  <si>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</si>
  <si>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</si>
  <si>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</si>
  <si>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</si>
  <si>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</si>
  <si>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</si>
  <si>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</si>
  <si>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</si>
  <si>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</si>
  <si>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</si>
  <si>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</si>
  <si>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</si>
  <si>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</si>
  <si>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</si>
  <si>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</si>
  <si>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</si>
  <si>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</si>
  <si>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</si>
  <si>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</si>
  <si>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</si>
  <si>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</si>
  <si>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</si>
  <si>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</si>
  <si>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</si>
  <si>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</si>
  <si>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</si>
  <si>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</si>
  <si>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</si>
  <si>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</si>
  <si>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</si>
  <si>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</si>
  <si>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</si>
  <si>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</si>
  <si>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</si>
  <si>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</si>
  <si>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</si>
  <si>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</si>
  <si>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</si>
  <si>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</si>
  <si>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</si>
  <si>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</si>
  <si>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</si>
  <si>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</si>
  <si>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</si>
  <si>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</si>
  <si>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</si>
  <si>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</si>
  <si>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</si>
  <si>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</si>
  <si>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</si>
  <si>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</si>
  <si>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</si>
  <si>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</si>
  <si>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</si>
  <si>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</si>
  <si>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</si>
  <si>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</si>
  <si>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</si>
  <si>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</si>
  <si>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</si>
  <si>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</si>
  <si>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</si>
  <si>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</si>
  <si>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</si>
  <si>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</si>
  <si>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</si>
  <si>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</si>
  <si>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</si>
  <si>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</si>
  <si>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</si>
  <si>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</si>
  <si>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</si>
  <si>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</si>
  <si>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</si>
  <si>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</si>
  <si>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</si>
  <si>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</si>
  <si>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</si>
  <si>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</si>
  <si>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</si>
  <si>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</si>
  <si>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</si>
  <si>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</si>
  <si>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</si>
  <si>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</si>
  <si>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</si>
  <si>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</si>
  <si>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</si>
  <si>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</si>
  <si>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</si>
  <si>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</si>
  <si>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</si>
  <si>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</si>
  <si>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</si>
  <si>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</si>
  <si>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</si>
  <si>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</si>
  <si>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</si>
  <si>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</si>
  <si>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</si>
  <si>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</si>
  <si>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</si>
  <si>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</si>
  <si>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</si>
  <si>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</si>
  <si>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</si>
  <si>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</si>
  <si>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</si>
  <si>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</si>
  <si>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</si>
  <si>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</si>
  <si>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</si>
  <si>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</si>
  <si>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</si>
  <si>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</si>
  <si>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</si>
  <si>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</si>
  <si>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</si>
  <si>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</si>
  <si>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</si>
  <si>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</si>
  <si>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</si>
  <si>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</si>
  <si>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</si>
  <si>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</si>
  <si>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</si>
  <si>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</si>
  <si>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</si>
  <si>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</si>
  <si>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</si>
  <si>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</si>
  <si>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</si>
  <si>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</si>
  <si>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</si>
  <si>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</si>
  <si>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</si>
  <si>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</si>
  <si>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</si>
  <si>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</si>
  <si>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</si>
  <si>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</si>
  <si>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</si>
  <si>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</si>
  <si>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</si>
  <si>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</si>
  <si>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</si>
  <si>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</si>
  <si>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</si>
  <si>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</si>
  <si>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</si>
  <si>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</si>
  <si>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</si>
  <si>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</si>
  <si>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</si>
  <si>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</si>
  <si>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</si>
  <si>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</si>
  <si>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</si>
  <si>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</si>
  <si>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</si>
  <si>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</si>
  <si>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</si>
  <si>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</si>
  <si>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</si>
  <si>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</si>
  <si>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</si>
  <si>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</si>
  <si>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</si>
  <si>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</si>
  <si>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</si>
  <si>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</si>
  <si>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</si>
  <si>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</si>
  <si>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</si>
  <si>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</si>
  <si>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</si>
  <si>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</si>
  <si>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</si>
  <si>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</si>
  <si>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</si>
  <si>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</si>
  <si>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</si>
  <si>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</si>
  <si>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</si>
  <si>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</si>
  <si>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</si>
  <si>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</si>
  <si>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</si>
  <si>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</si>
  <si>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</si>
  <si>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</si>
  <si>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</si>
  <si>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</si>
  <si>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</si>
  <si>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</si>
  <si>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</si>
  <si>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</si>
  <si>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</si>
  <si>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</si>
  <si>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</si>
  <si>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</si>
  <si>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</si>
  <si>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</si>
  <si>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</si>
  <si>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</si>
  <si>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</si>
  <si>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</si>
  <si>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</si>
  <si>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</si>
  <si>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</si>
  <si>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</si>
  <si>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</si>
  <si>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</si>
  <si>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</si>
  <si>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</si>
  <si>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</si>
  <si>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</si>
  <si>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</si>
  <si>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</si>
  <si>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</si>
  <si>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</si>
  <si>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</si>
  <si>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</si>
  <si>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</si>
  <si>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</si>
  <si>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</si>
  <si>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</si>
  <si>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</si>
  <si>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</si>
  <si>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</si>
  <si>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</si>
  <si>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</si>
  <si>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</si>
  <si>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</si>
  <si>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</si>
  <si>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</si>
  <si>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</si>
  <si>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</si>
  <si>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</si>
  <si>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</si>
  <si>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</si>
  <si>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</si>
  <si>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</si>
  <si>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</si>
  <si>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</si>
  <si>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</si>
  <si>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</si>
  <si>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</si>
  <si>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</si>
  <si>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</si>
  <si>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</si>
  <si>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</si>
  <si>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</si>
  <si>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</si>
  <si>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</si>
  <si>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</si>
  <si>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</si>
  <si>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</si>
  <si>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</si>
  <si>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</si>
  <si>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</si>
  <si>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</si>
  <si>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</si>
  <si>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</si>
  <si>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</si>
  <si>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</si>
  <si>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</si>
  <si>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</si>
  <si>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</si>
  <si>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</si>
  <si>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</si>
  <si>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</si>
  <si>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</si>
  <si>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</si>
  <si>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</si>
  <si>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</si>
  <si>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</si>
  <si>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</si>
  <si>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</si>
  <si>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</si>
  <si>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</si>
  <si>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</si>
  <si>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</si>
  <si>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</si>
  <si>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</si>
  <si>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</si>
  <si>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</si>
  <si>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</si>
  <si>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</si>
  <si>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</si>
  <si>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</si>
  <si>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</si>
  <si>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</si>
  <si>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</si>
  <si>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</si>
  <si>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</si>
  <si>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</si>
  <si>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</si>
  <si>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</si>
  <si>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</si>
  <si>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</si>
  <si>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</si>
  <si>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</si>
  <si>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</si>
  <si>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</si>
  <si>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</si>
  <si>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</si>
  <si>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</si>
  <si>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</si>
  <si>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</si>
  <si>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</si>
  <si>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</si>
  <si>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</si>
  <si>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</si>
  <si>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</si>
  <si>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</si>
  <si>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</si>
  <si>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</si>
  <si>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</si>
  <si>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</si>
  <si>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</si>
  <si>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</si>
  <si>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</si>
  <si>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</si>
  <si>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</si>
  <si>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</si>
  <si>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</si>
  <si>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</si>
  <si>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</si>
  <si>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</si>
  <si>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</si>
  <si>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</si>
  <si>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</si>
  <si>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</si>
  <si>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</si>
  <si>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</si>
  <si>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</si>
  <si>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</si>
  <si>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</si>
  <si>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</si>
  <si>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</si>
  <si>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</si>
  <si>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</si>
  <si>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</si>
  <si>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</si>
  <si>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</si>
  <si>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</si>
  <si>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</si>
  <si>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</si>
  <si>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</si>
  <si>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</si>
  <si>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</si>
  <si>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</si>
  <si>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</si>
  <si>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</si>
  <si>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</si>
  <si>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</si>
  <si>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</si>
  <si>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</si>
  <si>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</si>
  <si>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</si>
  <si>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</si>
  <si>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</si>
  <si>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</si>
  <si>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</si>
  <si>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</si>
  <si>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</si>
  <si>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</si>
  <si>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</si>
  <si>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</si>
  <si>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</si>
  <si>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</si>
  <si>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</si>
  <si>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</si>
  <si>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</si>
  <si>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</si>
  <si>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</si>
  <si>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</si>
  <si>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</si>
  <si>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</si>
  <si>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</si>
  <si>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</si>
  <si>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</si>
  <si>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</si>
  <si>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</si>
  <si>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</si>
  <si>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</si>
  <si>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</si>
  <si>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</si>
  <si>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</si>
  <si>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</si>
  <si>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</si>
  <si>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</si>
  <si>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</si>
  <si>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</si>
  <si>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</si>
  <si>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</si>
  <si>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</si>
  <si>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</si>
  <si>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</si>
  <si>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</si>
  <si>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</si>
  <si>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</si>
  <si>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</si>
  <si>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</si>
  <si>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</si>
  <si>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</si>
  <si>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</si>
  <si>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</si>
  <si>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</si>
  <si>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</si>
  <si>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</si>
  <si>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</si>
  <si>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</si>
  <si>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</si>
  <si>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</si>
  <si>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</si>
  <si>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</si>
  <si>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</si>
  <si>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</si>
  <si>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</si>
  <si>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</si>
  <si>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</si>
  <si>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</si>
  <si>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</si>
  <si>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</si>
  <si>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</si>
  <si>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</si>
  <si>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</si>
  <si>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</si>
  <si>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</si>
  <si>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</si>
  <si>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</si>
  <si>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</si>
  <si>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</si>
  <si>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</si>
  <si>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</si>
  <si>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</si>
  <si>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</si>
  <si>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</si>
  <si>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</si>
  <si>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</si>
  <si>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</si>
  <si>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</si>
  <si>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</si>
  <si>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</si>
  <si>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</si>
  <si>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</si>
  <si>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</si>
  <si>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</si>
  <si>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</si>
  <si>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</si>
  <si>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</si>
  <si>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</si>
  <si>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</si>
  <si>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</si>
  <si>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</si>
  <si>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</si>
  <si>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</si>
  <si>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</si>
  <si>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</si>
  <si>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</si>
  <si>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</si>
  <si>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</si>
  <si>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</si>
  <si>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</si>
  <si>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</si>
  <si>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</si>
  <si>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</si>
  <si>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</si>
  <si>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</si>
  <si>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</si>
  <si>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</si>
  <si>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</si>
  <si>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</si>
  <si>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</si>
  <si>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</si>
  <si>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</si>
  <si>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</si>
  <si>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</si>
  <si>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</si>
  <si>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</si>
  <si>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</si>
  <si>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</si>
  <si>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</si>
  <si>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</si>
  <si>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</si>
  <si>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</si>
  <si>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</si>
  <si>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</si>
  <si>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</si>
  <si>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</si>
  <si>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</si>
  <si>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</si>
  <si>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</si>
  <si>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</si>
  <si>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</si>
  <si>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</si>
  <si>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</si>
  <si>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</si>
  <si>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</si>
  <si>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</si>
  <si>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</si>
  <si>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</si>
  <si>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</si>
  <si>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</si>
  <si>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</si>
  <si>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</si>
  <si>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</si>
  <si>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</si>
  <si>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</si>
  <si>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</si>
  <si>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</si>
  <si>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</si>
  <si>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</si>
  <si>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</si>
  <si>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</si>
  <si>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</si>
  <si>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</si>
  <si>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</si>
  <si>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</si>
  <si>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</si>
  <si>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</si>
  <si>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</si>
  <si>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</si>
  <si>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</si>
  <si>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</si>
  <si>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</si>
  <si>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</si>
  <si>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</si>
  <si>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</si>
  <si>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</si>
  <si>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</si>
  <si>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</si>
  <si>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</si>
  <si>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</si>
  <si>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</si>
  <si>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</si>
  <si>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</si>
  <si>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</si>
  <si>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</si>
  <si>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</si>
  <si>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</si>
  <si>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</si>
  <si>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</si>
  <si>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</si>
  <si>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</si>
  <si>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</si>
  <si>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</si>
  <si>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</si>
  <si>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</si>
  <si>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</si>
  <si>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</si>
  <si>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</si>
  <si>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</si>
  <si>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</si>
  <si>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</si>
  <si>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</si>
  <si>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</si>
  <si>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</si>
  <si>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</si>
  <si>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</si>
  <si>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</si>
  <si>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</si>
  <si>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</si>
  <si>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</si>
  <si>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</si>
  <si>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</si>
  <si>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</si>
  <si>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</si>
  <si>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</si>
  <si>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</si>
  <si>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</si>
  <si>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</si>
  <si>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</si>
  <si>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</si>
  <si>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</si>
  <si>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</si>
  <si>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</si>
  <si>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</si>
  <si>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</si>
  <si>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</si>
  <si>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</si>
  <si>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</si>
  <si>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</si>
  <si>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</si>
  <si>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</si>
  <si>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</si>
  <si>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</si>
  <si>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</si>
  <si>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</si>
  <si>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</si>
  <si>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</si>
  <si>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</si>
  <si>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</si>
  <si>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</si>
  <si>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</si>
  <si>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</si>
  <si>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</si>
  <si>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</si>
  <si>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</si>
  <si>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</si>
  <si>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</si>
  <si>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</si>
  <si>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</si>
  <si>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</si>
  <si>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</si>
  <si>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</si>
  <si>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</si>
  <si>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</si>
  <si>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</si>
  <si>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</si>
  <si>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</si>
  <si>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</si>
  <si>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</si>
  <si>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</si>
  <si>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</si>
  <si>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</si>
  <si>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</si>
  <si>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</si>
  <si>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</si>
  <si>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</si>
  <si>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</si>
  <si>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</si>
  <si>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</si>
  <si>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</si>
  <si>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</si>
  <si>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</si>
  <si>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</si>
  <si>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</si>
  <si>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</si>
  <si>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</si>
  <si>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</si>
  <si>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</si>
  <si>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</si>
  <si>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</si>
  <si>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</si>
  <si>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</si>
  <si>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</si>
  <si>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</si>
  <si>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</si>
  <si>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</si>
  <si>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</si>
  <si>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</si>
  <si>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</si>
  <si>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</si>
  <si>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</si>
  <si>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</si>
  <si>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</si>
  <si>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</si>
  <si>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</si>
  <si>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</si>
  <si>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</si>
  <si>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</si>
  <si>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</si>
  <si>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</si>
  <si>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</si>
  <si>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</si>
  <si>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</si>
  <si>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</si>
  <si>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</si>
  <si>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</si>
  <si>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</si>
  <si>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</si>
  <si>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</si>
  <si>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</si>
  <si>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</si>
  <si>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</si>
  <si>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</si>
  <si>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</si>
  <si>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</si>
  <si>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</si>
  <si>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</si>
  <si>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</si>
  <si>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</si>
  <si>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</si>
  <si>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</si>
  <si>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</si>
  <si>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</si>
  <si>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</si>
  <si>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</si>
  <si>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</si>
  <si>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</si>
  <si>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</si>
  <si>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</si>
  <si>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</si>
  <si>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</si>
  <si>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</si>
  <si>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</si>
  <si>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</si>
  <si>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</si>
  <si>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</si>
  <si>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</si>
  <si>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</si>
  <si>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</si>
  <si>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</si>
  <si>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</si>
  <si>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</si>
  <si>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</si>
  <si>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</si>
  <si>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</si>
  <si>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</si>
  <si>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</si>
  <si>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</si>
  <si>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</si>
  <si>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</si>
  <si>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</si>
  <si>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</si>
  <si>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</si>
  <si>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</si>
  <si>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</si>
  <si>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</si>
  <si>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</si>
  <si>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</si>
  <si>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</si>
  <si>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</si>
  <si>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</si>
  <si>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</si>
  <si>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</si>
  <si>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</si>
  <si>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</si>
  <si>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</si>
  <si>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</si>
  <si>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</si>
  <si>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</si>
  <si>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</si>
  <si>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</si>
  <si>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</si>
  <si>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</si>
  <si>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</si>
  <si>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</si>
  <si>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</si>
  <si>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</si>
  <si>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</si>
  <si>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</si>
  <si>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</si>
  <si>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</si>
  <si>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</si>
  <si>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</si>
  <si>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</si>
  <si>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</si>
  <si>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</si>
  <si>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</si>
  <si>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</si>
  <si>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</si>
  <si>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</si>
  <si>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</si>
  <si>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</si>
  <si>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</si>
  <si>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</si>
  <si>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</si>
  <si>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</si>
  <si>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</si>
  <si>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</si>
  <si>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</si>
  <si>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</si>
  <si>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</si>
  <si>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</si>
  <si>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</si>
  <si>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</si>
  <si>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</si>
  <si>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</si>
  <si>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</si>
  <si>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</si>
  <si>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</si>
  <si>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</si>
  <si>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</si>
  <si>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</si>
  <si>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</si>
  <si>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</si>
  <si>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</si>
  <si>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</si>
  <si>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</si>
  <si>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</si>
  <si>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</si>
  <si>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</si>
  <si>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</si>
  <si>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</si>
  <si>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</si>
  <si>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</si>
  <si>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</si>
  <si>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</si>
  <si>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</si>
  <si>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</si>
  <si>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</si>
  <si>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</si>
  <si>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</si>
  <si>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</si>
  <si>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</si>
  <si>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</si>
  <si>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</si>
  <si>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</si>
  <si>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</si>
  <si>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</si>
  <si>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</si>
  <si>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</si>
  <si>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</si>
  <si>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</si>
  <si>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</si>
  <si>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</si>
  <si>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</si>
  <si>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</si>
  <si>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</si>
  <si>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</si>
  <si>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</si>
  <si>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</si>
  <si>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</si>
  <si>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</si>
  <si>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</si>
  <si>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</si>
  <si>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</si>
  <si>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</si>
  <si>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</si>
  <si>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</si>
  <si>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</si>
  <si>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</si>
  <si>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</si>
  <si>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</si>
  <si>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</si>
  <si>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</si>
  <si>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</si>
  <si>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</si>
  <si>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</si>
  <si>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</si>
  <si>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</si>
  <si>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</si>
  <si>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</si>
  <si>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</si>
  <si>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</si>
  <si>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</si>
  <si>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</si>
  <si>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</si>
  <si>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</si>
  <si>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</si>
  <si>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</si>
  <si>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</si>
  <si>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</si>
  <si>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</si>
  <si>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</si>
  <si>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</si>
  <si>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</si>
  <si>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</si>
  <si>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</si>
  <si>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</si>
  <si>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</si>
  <si>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</si>
  <si>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</si>
  <si>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</si>
  <si>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</si>
  <si>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</si>
  <si>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</si>
  <si>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</si>
  <si>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</si>
  <si>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</si>
  <si>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</si>
  <si>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</si>
  <si>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</si>
  <si>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</si>
  <si>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</si>
  <si>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</si>
  <si>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</si>
  <si>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</si>
  <si>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</si>
  <si>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</si>
  <si>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</si>
  <si>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</si>
  <si>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</si>
  <si>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</si>
  <si>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</si>
  <si>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</si>
  <si>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</si>
  <si>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</si>
  <si>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</si>
  <si>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</si>
  <si>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</si>
  <si>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</si>
  <si>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</si>
  <si>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</si>
  <si>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</si>
  <si>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</si>
  <si>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</si>
  <si>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</si>
  <si>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</si>
  <si>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</si>
  <si>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</si>
  <si>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</si>
  <si>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</si>
  <si>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</si>
  <si>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</si>
  <si>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</si>
  <si>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</si>
  <si>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</si>
  <si>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</si>
  <si>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</si>
  <si>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</si>
  <si>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</si>
  <si>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</si>
  <si>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</si>
  <si>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</si>
  <si>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</si>
  <si>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</si>
  <si>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</si>
  <si>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</si>
  <si>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</si>
  <si>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</si>
  <si>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</si>
  <si>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</si>
  <si>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</si>
  <si>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</si>
  <si>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</si>
  <si>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</si>
  <si>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</si>
  <si>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</si>
  <si>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</si>
  <si>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</si>
  <si>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</si>
  <si>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</si>
  <si>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</si>
  <si>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</si>
  <si>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</si>
  <si>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</si>
  <si>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</si>
  <si>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</si>
  <si>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</si>
  <si>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</si>
  <si>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</si>
  <si>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</si>
  <si>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</si>
  <si>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</si>
  <si>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</si>
  <si>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</si>
  <si>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</si>
  <si>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</si>
  <si>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</si>
  <si>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</si>
  <si>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</si>
  <si>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</si>
  <si>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</si>
  <si>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</si>
  <si>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</si>
  <si>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</si>
  <si>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</si>
  <si>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</si>
  <si>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</si>
  <si>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</si>
  <si>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</si>
  <si>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</si>
  <si>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</si>
  <si>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</si>
  <si>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</si>
  <si>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</si>
  <si>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</si>
  <si>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</si>
  <si>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</si>
  <si>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</si>
  <si>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</si>
  <si>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</si>
  <si>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</si>
  <si>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</si>
  <si>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</si>
  <si>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</si>
  <si>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</si>
  <si>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</si>
  <si>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</si>
  <si>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</si>
  <si>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</si>
  <si>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</si>
  <si>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</si>
  <si>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</si>
  <si>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</si>
  <si>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</si>
  <si>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</si>
  <si>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</si>
  <si>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</si>
  <si>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</si>
  <si>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</si>
  <si>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</si>
  <si>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</si>
  <si>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</si>
  <si>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</si>
  <si>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</si>
  <si>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</si>
  <si>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</si>
  <si>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</si>
  <si>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</si>
  <si>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</si>
  <si>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</si>
  <si>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</si>
  <si>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</si>
  <si>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</si>
  <si>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</si>
  <si>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</si>
  <si>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</si>
  <si>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</si>
  <si>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</si>
  <si>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</si>
  <si>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</si>
  <si>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</si>
  <si>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</si>
  <si>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</si>
  <si>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</si>
  <si>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</si>
  <si>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</si>
  <si>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</si>
  <si>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</si>
  <si>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</si>
  <si>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</si>
  <si>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</si>
  <si>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</si>
  <si>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</si>
  <si>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</si>
  <si>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</si>
  <si>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</si>
  <si>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</si>
  <si>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</si>
  <si>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</si>
  <si>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</si>
  <si>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</si>
  <si>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</si>
  <si>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</si>
  <si>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</si>
  <si>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</si>
  <si>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</si>
  <si>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</si>
  <si>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</si>
  <si>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</si>
  <si>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</si>
  <si>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</si>
  <si>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</si>
  <si>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</si>
  <si>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</si>
  <si>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</si>
  <si>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</si>
  <si>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</si>
  <si>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</si>
  <si>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</si>
  <si>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</si>
  <si>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</si>
  <si>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</si>
  <si>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</si>
  <si>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</si>
  <si>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</si>
  <si>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</si>
  <si>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</si>
  <si>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</si>
  <si>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</si>
  <si>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</si>
  <si>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</si>
  <si>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</si>
  <si>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</si>
  <si>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</si>
  <si>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</si>
  <si>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</si>
  <si>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</si>
  <si>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</si>
  <si>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</si>
  <si>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</si>
  <si>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</si>
  <si>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</si>
  <si>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</si>
  <si>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</si>
  <si>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</si>
  <si>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</si>
  <si>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</si>
  <si>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</si>
  <si>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</si>
  <si>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</si>
  <si>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</si>
  <si>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</si>
  <si>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</si>
  <si>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</si>
  <si>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</si>
  <si>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</si>
  <si>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</si>
  <si>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</si>
  <si>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</si>
  <si>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</si>
  <si>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</si>
  <si>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</si>
  <si>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</si>
  <si>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</si>
  <si>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</si>
  <si>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</si>
  <si>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</si>
  <si>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</si>
  <si>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</si>
  <si>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</si>
  <si>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</si>
  <si>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</si>
  <si>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</si>
  <si>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</si>
  <si>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</si>
  <si>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</si>
  <si>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</si>
  <si>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</si>
  <si>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</si>
  <si>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</si>
  <si>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</si>
  <si>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</si>
  <si>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</si>
  <si>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</si>
  <si>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</si>
  <si>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</si>
  <si>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</si>
  <si>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</si>
  <si>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</si>
  <si>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</si>
  <si>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</si>
  <si>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</si>
  <si>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</si>
  <si>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</si>
  <si>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</si>
  <si>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</si>
  <si>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</si>
  <si>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</si>
  <si>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</si>
  <si>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</si>
  <si>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</si>
  <si>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</si>
  <si>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</si>
  <si>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</si>
  <si>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</si>
  <si>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</si>
  <si>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</si>
  <si>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</si>
  <si>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</si>
  <si>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</si>
  <si>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</si>
  <si>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</si>
  <si>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</si>
  <si>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</si>
  <si>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</si>
  <si>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</si>
  <si>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</si>
  <si>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</si>
  <si>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</si>
  <si>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</si>
  <si>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</si>
  <si>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</si>
  <si>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</si>
  <si>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</si>
  <si>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</si>
  <si>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</si>
  <si>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</si>
  <si>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</si>
  <si>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</si>
  <si>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</si>
  <si>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</si>
  <si>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</si>
  <si>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</si>
  <si>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</si>
  <si>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</si>
  <si>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</si>
  <si>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</si>
  <si>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</si>
  <si>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</si>
  <si>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</si>
  <si>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</si>
  <si>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</si>
  <si>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</si>
  <si>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</si>
  <si>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</si>
  <si>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</si>
  <si>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</si>
  <si>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</si>
  <si>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</si>
  <si>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</si>
  <si>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</si>
  <si>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</si>
  <si>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</si>
  <si>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</si>
  <si>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</si>
  <si>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</si>
  <si>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</si>
  <si>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</si>
  <si>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</si>
  <si>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</si>
  <si>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</si>
  <si>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</si>
  <si>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</si>
  <si>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</si>
  <si>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</si>
  <si>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</si>
  <si>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</si>
  <si>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</si>
  <si>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</si>
  <si>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</si>
  <si>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</si>
  <si>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</si>
  <si>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</si>
  <si>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</si>
  <si>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</si>
  <si>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</si>
  <si>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</si>
  <si>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</si>
  <si>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</si>
  <si>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</si>
  <si>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</si>
  <si>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</si>
  <si>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</si>
  <si>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</si>
  <si>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</si>
  <si>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</si>
  <si>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</si>
  <si>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</si>
  <si>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</si>
  <si>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</si>
  <si>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</si>
  <si>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</si>
  <si>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</si>
  <si>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</si>
  <si>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</si>
  <si>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</si>
  <si>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</si>
  <si>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</si>
  <si>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</si>
  <si>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</si>
  <si>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</si>
  <si>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</si>
  <si>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</si>
  <si>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</si>
  <si>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</si>
  <si>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</si>
  <si>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</si>
  <si>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</si>
  <si>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</si>
  <si>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</si>
  <si>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</si>
  <si>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</si>
  <si>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</si>
  <si>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</si>
  <si>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</si>
  <si>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</si>
  <si>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</si>
  <si>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</si>
  <si>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</si>
  <si>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</si>
  <si>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</si>
  <si>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</si>
  <si>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</si>
  <si>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</si>
  <si>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</si>
  <si>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</si>
  <si>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</si>
  <si>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</si>
  <si>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</si>
  <si>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</si>
  <si>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</si>
  <si>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</si>
  <si>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</si>
  <si>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</si>
  <si>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</si>
  <si>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</si>
  <si>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</si>
  <si>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</si>
  <si>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</si>
  <si>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</si>
  <si>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</si>
  <si>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</si>
  <si>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</si>
  <si>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</si>
  <si>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</si>
  <si>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</si>
  <si>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</si>
  <si>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</si>
  <si>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</si>
  <si>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</si>
  <si>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</si>
  <si>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</si>
  <si>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</si>
  <si>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</si>
  <si>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</si>
  <si>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</si>
  <si>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</si>
  <si>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</si>
  <si>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</si>
  <si>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</si>
  <si>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</si>
  <si>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</si>
  <si>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</si>
  <si>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</si>
  <si>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</si>
  <si>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</si>
  <si>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</si>
  <si>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</si>
  <si>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</si>
  <si>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</si>
  <si>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</si>
  <si>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</si>
  <si>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</si>
  <si>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</si>
  <si>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</si>
  <si>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</si>
  <si>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</si>
  <si>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</si>
  <si>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</si>
  <si>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</si>
  <si>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</si>
  <si>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</si>
  <si>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</si>
  <si>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</si>
  <si>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</si>
  <si>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</si>
  <si>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</si>
  <si>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</si>
  <si>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</si>
  <si>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</si>
  <si>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</si>
  <si>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</si>
  <si>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</si>
  <si>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</si>
  <si>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</si>
  <si>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</si>
  <si>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</si>
  <si>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</si>
  <si>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</si>
  <si>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</si>
  <si>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</si>
  <si>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</si>
  <si>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</si>
  <si>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</si>
  <si>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</si>
  <si>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</si>
  <si>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</si>
  <si>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</si>
  <si>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</si>
  <si>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</si>
  <si>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</si>
  <si>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</si>
  <si>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</si>
  <si>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</si>
  <si>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</si>
  <si>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</si>
  <si>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</si>
  <si>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</si>
  <si>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</si>
  <si>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</si>
  <si>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</si>
  <si>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</si>
  <si>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</si>
  <si>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</si>
  <si>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</si>
  <si>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</si>
  <si>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</si>
  <si>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</si>
  <si>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</si>
  <si>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</si>
  <si>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</si>
  <si>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</si>
  <si>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</si>
  <si>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</si>
  <si>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</si>
  <si>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</si>
  <si>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</si>
  <si>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</si>
  <si>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</si>
  <si>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</si>
  <si>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</si>
  <si>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</si>
  <si>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</si>
  <si>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</si>
  <si>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</si>
  <si>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</si>
  <si>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</si>
  <si>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</si>
  <si>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</si>
  <si>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</si>
  <si>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</si>
  <si>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</si>
  <si>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</si>
  <si>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</si>
  <si>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</si>
  <si>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</si>
  <si>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</si>
  <si>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</si>
  <si>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</si>
  <si>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</si>
  <si>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</si>
  <si>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</si>
  <si>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</si>
  <si>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</si>
  <si>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</si>
  <si>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</si>
  <si>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</si>
  <si>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</si>
  <si>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</si>
  <si>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</si>
  <si>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</si>
  <si>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</si>
  <si>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</si>
  <si>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</si>
  <si>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</si>
  <si>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</si>
  <si>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</si>
  <si>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</si>
  <si>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</si>
  <si>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</si>
  <si>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</si>
  <si>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</si>
  <si>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</si>
  <si>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</si>
  <si>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</si>
  <si>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</si>
  <si>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</si>
  <si>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</si>
  <si>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</si>
  <si>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</si>
  <si>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</si>
  <si>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</si>
  <si>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</si>
  <si>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</si>
  <si>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</si>
  <si>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</si>
  <si>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</si>
  <si>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</si>
  <si>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</si>
  <si>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</si>
  <si>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</si>
  <si>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</si>
  <si>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</si>
  <si>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</si>
  <si>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</si>
  <si>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</si>
  <si>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</si>
  <si>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</si>
  <si>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</si>
  <si>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</si>
  <si>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</si>
  <si>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</si>
  <si>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</si>
  <si>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</si>
  <si>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</si>
  <si>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</si>
  <si>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</si>
  <si>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</si>
  <si>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</si>
  <si>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</si>
  <si>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</si>
  <si>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</si>
  <si>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</si>
  <si>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</si>
  <si>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</si>
  <si>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</si>
  <si>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</si>
  <si>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</si>
  <si>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</si>
  <si>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</si>
  <si>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</si>
  <si>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</si>
  <si>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</si>
  <si>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</si>
  <si>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</si>
  <si>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</si>
  <si>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</si>
  <si>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</si>
  <si>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</si>
  <si>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</si>
  <si>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</si>
  <si>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</si>
  <si>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</si>
  <si>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</si>
  <si>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</si>
  <si>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</si>
  <si>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</si>
  <si>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</si>
  <si>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</si>
  <si>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</si>
  <si>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</si>
  <si>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</si>
  <si>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</si>
  <si>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</si>
  <si>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</si>
  <si>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</si>
  <si>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</si>
  <si>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</si>
  <si>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</si>
  <si>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</si>
  <si>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</si>
  <si>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</si>
  <si>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</si>
  <si>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</si>
  <si>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</si>
  <si>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</si>
  <si>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</si>
  <si>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</si>
  <si>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</si>
  <si>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</si>
  <si>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</si>
  <si>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</si>
  <si>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</si>
  <si>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</si>
  <si>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</si>
  <si>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</si>
  <si>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</si>
  <si>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</si>
  <si>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</si>
  <si>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</si>
  <si>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</si>
  <si>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</si>
  <si>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</si>
  <si>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</si>
  <si>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</si>
  <si>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</si>
  <si>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</si>
  <si>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</si>
  <si>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</si>
  <si>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</si>
  <si>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</si>
  <si>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</si>
  <si>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</si>
  <si>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</si>
  <si>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</si>
  <si>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</si>
  <si>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</si>
  <si>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</si>
  <si>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</si>
  <si>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</si>
  <si>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</si>
  <si>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</si>
  <si>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</si>
  <si>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</si>
  <si>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</si>
  <si>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</si>
  <si>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</si>
  <si>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</si>
  <si>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</si>
  <si>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</si>
  <si>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</si>
  <si>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</si>
  <si>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</si>
  <si>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</si>
  <si>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</si>
  <si>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</si>
  <si>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</si>
  <si>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</si>
  <si>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</si>
  <si>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</si>
  <si>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</si>
  <si>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</si>
  <si>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</si>
  <si>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</si>
  <si>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</si>
  <si>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</si>
  <si>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</si>
  <si>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</si>
  <si>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</si>
  <si>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</si>
  <si>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</si>
  <si>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</si>
  <si>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</si>
  <si>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</si>
  <si>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</si>
  <si>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</si>
  <si>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</si>
  <si>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</si>
  <si>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</si>
  <si>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</si>
  <si>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</si>
  <si>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</si>
  <si>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</si>
  <si>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</si>
  <si>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</si>
  <si>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</si>
  <si>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</si>
  <si>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</si>
  <si>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</si>
  <si>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</si>
  <si>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</si>
  <si>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</si>
  <si>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</si>
  <si>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</si>
  <si>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</si>
  <si>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</si>
  <si>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</si>
  <si>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</si>
  <si>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</si>
  <si>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</si>
  <si>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</si>
  <si>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</si>
  <si>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</si>
  <si>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</si>
  <si>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</si>
  <si>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</si>
  <si>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</si>
  <si>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</si>
  <si>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</si>
  <si>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</si>
  <si>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</si>
  <si>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</si>
  <si>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</si>
  <si>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</si>
  <si>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</si>
  <si>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</si>
  <si>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</si>
  <si>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</si>
  <si>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</si>
  <si>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</si>
  <si>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</si>
  <si>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</si>
  <si>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</si>
  <si>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</si>
  <si>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</si>
  <si>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</si>
  <si>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</si>
  <si>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</si>
  <si>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</si>
  <si>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</si>
  <si>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</si>
  <si>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</si>
  <si>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</si>
  <si>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</si>
  <si>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</si>
  <si>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</si>
  <si>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</si>
  <si>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</si>
  <si>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</si>
  <si>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</si>
  <si>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</si>
  <si>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</si>
  <si>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</si>
  <si>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</si>
  <si>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</si>
  <si>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</si>
  <si>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</si>
  <si>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</si>
  <si>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</si>
  <si>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</si>
  <si>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</si>
  <si>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</si>
  <si>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</si>
  <si>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</si>
  <si>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</si>
  <si>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</si>
  <si>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</si>
  <si>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</si>
  <si>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</si>
  <si>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</si>
  <si>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</si>
  <si>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</si>
  <si>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</si>
  <si>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</si>
  <si>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</si>
  <si>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</si>
  <si>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</si>
  <si>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</si>
  <si>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</si>
  <si>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</si>
  <si>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</si>
  <si>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</si>
  <si>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</si>
  <si>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</si>
  <si>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</si>
  <si>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</si>
  <si>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</si>
  <si>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</si>
  <si>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</si>
  <si>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</si>
  <si>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</si>
  <si>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</si>
  <si>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</si>
  <si>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</si>
  <si>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</si>
  <si>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</si>
  <si>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</si>
  <si>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</si>
  <si>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</si>
  <si>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</si>
  <si>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</si>
  <si>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</si>
  <si>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</si>
  <si>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</si>
  <si>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</si>
  <si>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</si>
  <si>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</si>
  <si>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</si>
  <si>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</si>
  <si>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</si>
  <si>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</si>
  <si>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</si>
  <si>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</si>
  <si>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</si>
  <si>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</si>
  <si>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</si>
  <si>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</si>
  <si>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</si>
  <si>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</si>
  <si>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</si>
  <si>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</si>
  <si>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</si>
  <si>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</si>
  <si>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</si>
  <si>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</si>
  <si>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</si>
  <si>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</si>
  <si>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</si>
  <si>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</si>
  <si>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</si>
  <si>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</si>
  <si>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</si>
  <si>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</si>
  <si>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</si>
  <si>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</si>
  <si>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</si>
  <si>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</si>
  <si>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</si>
  <si>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</si>
  <si>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</si>
  <si>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</si>
  <si>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</si>
  <si>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</si>
  <si>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</si>
  <si>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</si>
  <si>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</si>
  <si>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</si>
  <si>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</si>
  <si>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</si>
  <si>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</si>
  <si>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</si>
  <si>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</si>
  <si>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</si>
  <si>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</si>
  <si>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</si>
  <si>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</si>
  <si>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</si>
  <si>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</si>
  <si>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</si>
  <si>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</si>
  <si>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</si>
  <si>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</si>
  <si>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</si>
  <si>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</si>
  <si>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</si>
  <si>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</si>
  <si>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</si>
  <si>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</si>
  <si>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</si>
  <si>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</si>
  <si>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</si>
  <si>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</si>
  <si>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</si>
  <si>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</si>
  <si>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</si>
  <si>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</si>
  <si>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</si>
  <si>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</si>
  <si>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</si>
  <si>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</si>
  <si>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</si>
  <si>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</si>
  <si>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</si>
  <si>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</si>
  <si>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</si>
  <si>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</si>
  <si>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</si>
  <si>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</si>
  <si>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</si>
  <si>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</si>
  <si>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</si>
  <si>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</si>
  <si>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</si>
  <si>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</si>
  <si>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</si>
  <si>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</si>
  <si>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</si>
  <si>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</si>
  <si>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</si>
  <si>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</si>
  <si>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</si>
  <si>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</si>
  <si>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</si>
  <si>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</si>
  <si>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</si>
  <si>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</si>
  <si>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</si>
  <si>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</si>
  <si>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</si>
  <si>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</si>
  <si>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</si>
  <si>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</si>
  <si>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</si>
  <si>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</si>
  <si>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</si>
  <si>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</si>
  <si>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</si>
  <si>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</si>
  <si>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</si>
  <si>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</si>
  <si>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</si>
  <si>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</si>
  <si>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</si>
  <si>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</si>
  <si>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</si>
  <si>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</si>
  <si>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</si>
  <si>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</si>
  <si>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</si>
  <si>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</si>
  <si>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</si>
  <si>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</si>
  <si>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</si>
  <si>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</si>
  <si>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</si>
  <si>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</si>
  <si>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</si>
  <si>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</si>
  <si>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</si>
  <si>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</si>
  <si>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</si>
  <si>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</si>
  <si>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</si>
  <si>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</si>
  <si>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</si>
  <si>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</si>
  <si>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</si>
  <si>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</si>
  <si>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</si>
  <si>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</si>
  <si>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</si>
  <si>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</si>
  <si>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</si>
  <si>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</si>
  <si>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</si>
  <si>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</si>
  <si>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</si>
  <si>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</si>
  <si>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</si>
  <si>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</si>
  <si>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</si>
  <si>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</si>
  <si>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</si>
  <si>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</si>
  <si>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</si>
  <si>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</si>
  <si>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</si>
  <si>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</si>
  <si>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</si>
  <si>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</si>
  <si>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</si>
  <si>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</si>
  <si>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</si>
  <si>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</si>
  <si>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</si>
  <si>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</si>
  <si>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</si>
  <si>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</si>
  <si>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</si>
  <si>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</si>
  <si>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</si>
  <si>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</si>
  <si>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</si>
  <si>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</si>
  <si>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</si>
  <si>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</si>
  <si>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</si>
  <si>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</si>
  <si>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</si>
  <si>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</si>
  <si>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</si>
  <si>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</si>
  <si>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</si>
  <si>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</si>
  <si>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</si>
  <si>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</si>
  <si>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</si>
  <si>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</si>
  <si>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</si>
  <si>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</si>
  <si>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</si>
  <si>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</si>
  <si>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</si>
  <si>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</si>
  <si>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</si>
  <si>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</si>
  <si>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</si>
  <si>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</si>
  <si>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</si>
  <si>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</si>
  <si>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</si>
  <si>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</si>
  <si>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</si>
  <si>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</si>
  <si>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</si>
  <si>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</si>
  <si>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</si>
  <si>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</si>
  <si>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</si>
  <si>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</si>
  <si>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</si>
  <si>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</si>
  <si>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</si>
  <si>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</si>
  <si>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</si>
  <si>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</si>
  <si>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</si>
  <si>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</si>
  <si>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</si>
  <si>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</si>
  <si>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</si>
  <si>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</si>
  <si>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</si>
  <si>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</si>
  <si>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</si>
  <si>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</si>
  <si>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</si>
  <si>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</si>
  <si>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</si>
  <si>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</si>
  <si>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</si>
  <si>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</si>
  <si>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</si>
  <si>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</si>
  <si>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</si>
  <si>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</si>
  <si>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</si>
  <si>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</si>
  <si>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</si>
  <si>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</si>
  <si>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</si>
  <si>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</si>
  <si>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</si>
  <si>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</si>
  <si>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</si>
  <si>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</si>
  <si>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</si>
  <si>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</si>
  <si>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</si>
  <si>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</si>
  <si>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</si>
  <si>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</si>
  <si>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</si>
  <si>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</si>
  <si>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</si>
  <si>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</si>
  <si>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</si>
  <si>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</si>
  <si>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</si>
  <si>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</si>
  <si>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</si>
  <si>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</si>
  <si>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</si>
  <si>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</si>
  <si>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</si>
  <si>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</si>
  <si>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</si>
  <si>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</si>
  <si>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</si>
  <si>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</si>
  <si>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</si>
  <si>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</si>
  <si>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</si>
  <si>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</si>
  <si>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</si>
  <si>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</si>
  <si>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</si>
  <si>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</si>
  <si>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</si>
  <si>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</si>
  <si>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</si>
  <si>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</si>
  <si>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</si>
  <si>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</si>
  <si>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</si>
  <si>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</si>
  <si>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</si>
  <si>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</si>
  <si>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</si>
  <si>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</si>
  <si>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</si>
  <si>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</si>
  <si>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</si>
  <si>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</si>
  <si>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</si>
  <si>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</si>
  <si>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</si>
  <si>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</si>
  <si>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</si>
  <si>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</si>
  <si>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</si>
  <si>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</si>
  <si>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</si>
  <si>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</si>
  <si>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</si>
  <si>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</si>
  <si>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</si>
  <si>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</si>
  <si>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</si>
  <si>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</si>
  <si>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</si>
  <si>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</si>
  <si>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</si>
  <si>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</si>
  <si>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</si>
  <si>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</si>
  <si>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</si>
  <si>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</si>
  <si>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</si>
  <si>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</si>
  <si>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</si>
  <si>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</si>
  <si>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</si>
  <si>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</si>
  <si>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</si>
  <si>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</si>
  <si>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</si>
  <si>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</si>
  <si>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</si>
  <si>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</si>
  <si>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</si>
  <si>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</si>
  <si>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</si>
  <si>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</si>
  <si>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</si>
  <si>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</si>
  <si>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</si>
  <si>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</si>
  <si>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</si>
  <si>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</si>
  <si>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</si>
  <si>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</si>
  <si>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</si>
  <si>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</si>
  <si>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</si>
  <si>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</si>
  <si>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</si>
  <si>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</si>
  <si>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</si>
  <si>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</si>
  <si>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</si>
  <si>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</si>
  <si>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</si>
  <si>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</si>
  <si>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</si>
  <si>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</si>
  <si>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</si>
  <si>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</si>
  <si>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</si>
  <si>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</si>
  <si>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</si>
  <si>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</si>
  <si>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</si>
  <si>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</si>
  <si>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</si>
  <si>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</si>
  <si>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</si>
  <si>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</si>
  <si>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</si>
  <si>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</si>
  <si>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</si>
  <si>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</si>
  <si>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</si>
  <si>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</si>
  <si>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</si>
  <si>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</si>
  <si>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</si>
  <si>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</si>
  <si>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</si>
  <si>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</si>
  <si>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</si>
  <si>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</si>
  <si>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</si>
  <si>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</si>
  <si>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</si>
  <si>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</si>
  <si>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</si>
  <si>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</si>
  <si>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</si>
  <si>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</si>
  <si>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</si>
  <si>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</si>
  <si>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</si>
  <si>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</si>
  <si>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</si>
  <si>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</si>
  <si>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</si>
  <si>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</si>
  <si>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</si>
  <si>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</si>
  <si>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</si>
  <si>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</si>
  <si>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</si>
  <si>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</si>
  <si>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</si>
  <si>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</si>
  <si>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</si>
  <si>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</si>
  <si>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</si>
  <si>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</si>
  <si>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</si>
  <si>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</si>
  <si>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</si>
  <si>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</si>
  <si>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</si>
  <si>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</si>
  <si>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</si>
  <si>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</si>
  <si>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</si>
  <si>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</si>
  <si>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</si>
  <si>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</si>
  <si>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</si>
  <si>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</si>
  <si>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</si>
  <si>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</si>
  <si>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</si>
  <si>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</si>
  <si>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</si>
  <si>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</si>
  <si>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</si>
  <si>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</si>
  <si>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</si>
  <si>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</si>
  <si>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</si>
  <si>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</si>
  <si>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</si>
  <si>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</si>
  <si>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</si>
  <si>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</si>
  <si>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</si>
  <si>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</si>
  <si>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</si>
  <si>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</si>
  <si>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</si>
  <si>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</si>
  <si>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</si>
  <si>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</si>
  <si>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</si>
  <si>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</si>
  <si>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</si>
  <si>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</si>
  <si>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</si>
  <si>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</si>
  <si>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</si>
  <si>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</si>
  <si>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</si>
  <si>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</si>
  <si>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</si>
  <si>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</si>
  <si>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</si>
  <si>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</si>
  <si>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</si>
  <si>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</si>
  <si>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</si>
  <si>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</si>
  <si>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</si>
  <si>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</si>
  <si>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</si>
  <si>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</si>
  <si>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</si>
  <si>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</si>
  <si>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</si>
  <si>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</si>
  <si>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</si>
  <si>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</si>
  <si>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</si>
  <si>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</si>
  <si>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</si>
  <si>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</si>
  <si>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</si>
  <si>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</si>
  <si>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</si>
  <si>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</si>
  <si>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</si>
  <si>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</si>
  <si>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</si>
  <si>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</si>
  <si>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</si>
  <si>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</si>
  <si>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</si>
  <si>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</si>
  <si>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</si>
  <si>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</si>
  <si>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</si>
  <si>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</si>
  <si>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</si>
  <si>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</si>
  <si>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</si>
  <si>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</si>
  <si>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</si>
  <si>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</si>
  <si>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</si>
  <si>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</si>
  <si>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</si>
  <si>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</si>
  <si>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</si>
  <si>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</si>
  <si>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</si>
  <si>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</si>
  <si>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</si>
  <si>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</si>
  <si>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</si>
  <si>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</si>
  <si>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</si>
  <si>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</si>
  <si>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</si>
  <si>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</si>
  <si>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</si>
  <si>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</si>
  <si>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</si>
  <si>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</si>
  <si>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</si>
  <si>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</si>
  <si>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</si>
  <si>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</si>
  <si>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</si>
  <si>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</si>
  <si>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</si>
  <si>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</si>
  <si>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</si>
  <si>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</si>
  <si>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</si>
  <si>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</si>
  <si>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</si>
  <si>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</si>
  <si>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</si>
  <si>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</si>
  <si>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</si>
  <si>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</si>
  <si>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</si>
  <si>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</si>
  <si>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</si>
  <si>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</si>
  <si>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</si>
  <si>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</si>
  <si>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</si>
  <si>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</si>
  <si>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</si>
  <si>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</si>
  <si>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</si>
  <si>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</si>
  <si>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</si>
  <si>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</si>
  <si>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</si>
  <si>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</si>
  <si>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</si>
  <si>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</si>
  <si>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</si>
  <si>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</si>
  <si>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</si>
  <si>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</si>
  <si>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</si>
  <si>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</si>
  <si>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</si>
  <si>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</si>
  <si>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</si>
  <si>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</si>
  <si>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</si>
  <si>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</si>
  <si>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</si>
  <si>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</si>
  <si>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</si>
  <si>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</si>
  <si>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</si>
  <si>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</si>
  <si>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</si>
  <si>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</si>
  <si>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</si>
  <si>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</si>
  <si>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</si>
  <si>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</si>
  <si>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</si>
  <si>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</si>
  <si>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</si>
  <si>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</si>
  <si>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</si>
  <si>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</si>
  <si>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</si>
  <si>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</si>
  <si>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</si>
  <si>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</si>
  <si>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</si>
  <si>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</si>
  <si>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</si>
  <si>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</si>
  <si>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</si>
  <si>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</si>
  <si>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</si>
  <si>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</si>
  <si>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</si>
  <si>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</si>
  <si>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</si>
  <si>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</si>
  <si>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</si>
  <si>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</si>
  <si>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</si>
  <si>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</si>
  <si>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</si>
  <si>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</si>
  <si>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</si>
  <si>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</si>
  <si>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</si>
  <si>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</si>
  <si>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</si>
  <si>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</si>
  <si>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</si>
  <si>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</si>
  <si>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</si>
  <si>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</si>
  <si>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</si>
  <si>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</si>
  <si>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</si>
  <si>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</si>
  <si>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</si>
  <si>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</si>
  <si>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</si>
  <si>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</si>
  <si>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</si>
  <si>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</si>
  <si>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</si>
  <si>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</si>
  <si>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</si>
  <si>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</si>
  <si>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</si>
  <si>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</si>
  <si>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</si>
  <si>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</si>
  <si>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</si>
  <si>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</si>
  <si>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</si>
  <si>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</si>
  <si>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</si>
  <si>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</si>
  <si>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</si>
  <si>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</si>
  <si>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</si>
  <si>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</si>
  <si>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</si>
  <si>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</si>
  <si>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</si>
  <si>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</si>
  <si>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</si>
  <si>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</si>
  <si>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</si>
  <si>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</si>
  <si>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</si>
  <si>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</si>
  <si>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</si>
  <si>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</si>
  <si>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</si>
  <si>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</si>
  <si>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</si>
  <si>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</si>
  <si>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</si>
  <si>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</si>
  <si>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</si>
  <si>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</si>
  <si>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</si>
  <si>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</si>
  <si>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</si>
  <si>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</si>
  <si>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</si>
  <si>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</si>
  <si>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</si>
  <si>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</si>
  <si>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</si>
  <si>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</si>
  <si>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</si>
  <si>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</si>
  <si>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</si>
  <si>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</si>
  <si>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</si>
  <si>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</si>
  <si>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</si>
  <si>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</si>
  <si>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</si>
  <si>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</si>
  <si>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</si>
  <si>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</si>
  <si>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</si>
  <si>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</si>
  <si>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</si>
  <si>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</si>
  <si>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</si>
  <si>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</si>
  <si>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</si>
  <si>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</si>
  <si>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</si>
  <si>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</si>
  <si>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</si>
  <si>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</si>
  <si>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</si>
  <si>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</si>
  <si>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</si>
  <si>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</si>
  <si>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</si>
  <si>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</si>
  <si>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</si>
  <si>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</si>
  <si>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</si>
  <si>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</si>
  <si>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</si>
  <si>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</si>
  <si>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</si>
  <si>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</si>
  <si>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</si>
  <si>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</si>
  <si>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</si>
  <si>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</si>
  <si>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</si>
  <si>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</si>
  <si>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</si>
  <si>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</si>
  <si>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</si>
  <si>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</si>
  <si>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</si>
  <si>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</si>
  <si>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</si>
  <si>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</si>
  <si>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</si>
  <si>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</si>
  <si>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</si>
  <si>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</si>
  <si>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</si>
  <si>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</si>
  <si>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</si>
  <si>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</si>
  <si>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</si>
  <si>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</si>
  <si>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</si>
  <si>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</si>
  <si>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</si>
  <si>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</si>
  <si>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</si>
  <si>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</si>
  <si>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</si>
  <si>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</si>
  <si>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</si>
  <si>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</si>
  <si>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</si>
  <si>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</si>
  <si>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</si>
  <si>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</si>
  <si>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</si>
  <si>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</si>
  <si>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</si>
  <si>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</si>
  <si>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</si>
  <si>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</si>
  <si>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</si>
  <si>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</si>
  <si>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</si>
  <si>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</si>
  <si>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</si>
  <si>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</si>
  <si>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</si>
  <si>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</si>
  <si>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</si>
  <si>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</si>
  <si>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</si>
  <si>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</si>
  <si>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</si>
  <si>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</si>
  <si>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</si>
  <si>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</si>
  <si>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</si>
  <si>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</si>
  <si>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</si>
  <si>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</si>
  <si>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</si>
  <si>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</si>
  <si>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</si>
  <si>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</si>
  <si>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</si>
  <si>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</si>
  <si>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</si>
  <si>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</si>
  <si>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</si>
  <si>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</si>
  <si>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</si>
  <si>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</si>
  <si>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</si>
  <si>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</si>
  <si>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</si>
  <si>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</si>
  <si>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</si>
  <si>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</si>
  <si>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</si>
  <si>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</si>
  <si>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</si>
  <si>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</si>
  <si>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</si>
  <si>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</si>
  <si>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</si>
  <si>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</si>
  <si>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</si>
  <si>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</si>
  <si>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</si>
  <si>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</si>
  <si>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</si>
  <si>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</si>
  <si>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</si>
  <si>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</si>
  <si>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</si>
  <si>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</si>
  <si>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</si>
  <si>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</si>
  <si>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</si>
  <si>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</si>
  <si>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</si>
  <si>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</si>
  <si>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</si>
  <si>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</si>
  <si>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</si>
  <si>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</si>
  <si>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</si>
  <si>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</si>
  <si>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</si>
  <si>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</si>
  <si>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</si>
  <si>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</si>
  <si>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</si>
  <si>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</si>
  <si>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</si>
  <si>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</si>
  <si>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</si>
  <si>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</si>
  <si>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</si>
  <si>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</si>
  <si>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</si>
  <si>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</si>
  <si>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</si>
  <si>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</si>
  <si>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</si>
  <si>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</si>
  <si>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</si>
  <si>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</si>
  <si>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</si>
  <si>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</si>
  <si>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</si>
  <si>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</si>
  <si>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</si>
  <si>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</si>
  <si>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</si>
  <si>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</si>
  <si>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</si>
  <si>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</si>
  <si>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</si>
  <si>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</si>
  <si>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</si>
  <si>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</si>
  <si>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</si>
  <si>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</si>
  <si>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</si>
  <si>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</si>
  <si>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</si>
  <si>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</si>
  <si>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</si>
  <si>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</si>
  <si>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</si>
  <si>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</si>
  <si>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</si>
  <si>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</si>
  <si>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</si>
  <si>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</si>
  <si>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</si>
  <si>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</si>
  <si>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</si>
  <si>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</si>
  <si>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</si>
  <si>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</si>
  <si>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</si>
  <si>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</si>
  <si>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</si>
  <si>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</si>
  <si>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</si>
  <si>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</si>
  <si>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</si>
  <si>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</si>
  <si>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</si>
  <si>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</si>
  <si>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</si>
  <si>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</si>
  <si>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</si>
  <si>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</si>
  <si>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</si>
  <si>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</si>
  <si>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</si>
  <si>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</si>
  <si>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</si>
  <si>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</si>
  <si>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</si>
  <si>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</si>
  <si>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</si>
  <si>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</si>
  <si>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</si>
  <si>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</si>
  <si>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</si>
  <si>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</si>
  <si>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</si>
  <si>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</si>
  <si>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</si>
  <si>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</si>
  <si>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</si>
  <si>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</si>
  <si>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</si>
  <si>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</si>
  <si>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</si>
  <si>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</si>
  <si>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</si>
  <si>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</si>
  <si>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</si>
  <si>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</si>
  <si>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</si>
  <si>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</si>
  <si>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</si>
  <si>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</si>
  <si>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</si>
  <si>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</si>
  <si>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</si>
  <si>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</si>
  <si>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</si>
  <si>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</si>
  <si>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</si>
  <si>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</si>
  <si>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</si>
  <si>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</si>
  <si>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</si>
  <si>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</si>
  <si>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</si>
  <si>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</si>
  <si>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</si>
  <si>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</si>
  <si>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</si>
  <si>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</si>
  <si>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</si>
  <si>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</si>
  <si>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</si>
  <si>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</si>
  <si>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</si>
  <si>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</si>
  <si>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</si>
  <si>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</si>
  <si>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</si>
  <si>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</si>
  <si>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</si>
  <si>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</si>
  <si>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</si>
  <si>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</si>
  <si>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</si>
  <si>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</si>
  <si>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</si>
  <si>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</si>
  <si>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</si>
  <si>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</si>
  <si>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</si>
  <si>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</si>
  <si>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</si>
  <si>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</si>
  <si>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</si>
  <si>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</si>
  <si>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</si>
  <si>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</si>
  <si>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</si>
  <si>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</si>
  <si>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</si>
  <si>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</si>
  <si>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</si>
  <si>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</si>
  <si>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</si>
  <si>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</si>
  <si>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</si>
  <si>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</si>
  <si>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</si>
  <si>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</si>
  <si>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</si>
  <si>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</si>
  <si>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</si>
  <si>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</si>
  <si>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</si>
  <si>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</si>
  <si>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</si>
  <si>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</si>
  <si>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</si>
  <si>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</si>
  <si>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</si>
  <si>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</si>
  <si>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</si>
  <si>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</si>
  <si>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</si>
  <si>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</si>
  <si>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</si>
  <si>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</si>
  <si>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</si>
  <si>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</si>
  <si>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</si>
  <si>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</si>
  <si>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</si>
  <si>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</si>
  <si>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</si>
  <si>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</si>
  <si>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</si>
  <si>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</si>
  <si>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</si>
  <si>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</si>
  <si>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</si>
  <si>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</si>
  <si>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</si>
  <si>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</si>
  <si>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</si>
  <si>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</si>
  <si>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</si>
  <si>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</si>
  <si>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</si>
  <si>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</si>
  <si>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</si>
  <si>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</si>
  <si>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</si>
  <si>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</si>
  <si>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</si>
  <si>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</si>
  <si>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</si>
  <si>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</si>
  <si>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</si>
  <si>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</si>
  <si>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</si>
  <si>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</si>
  <si>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</si>
  <si>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</si>
  <si>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</si>
  <si>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</si>
  <si>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</si>
  <si>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</si>
  <si>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</si>
  <si>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</si>
  <si>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</si>
  <si>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</si>
  <si>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</si>
  <si>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</si>
  <si>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</si>
  <si>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</si>
  <si>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</si>
  <si>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</si>
  <si>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</si>
  <si>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</si>
  <si>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</si>
  <si>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</si>
  <si>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</si>
  <si>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</si>
  <si>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</si>
  <si>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</si>
  <si>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</si>
  <si>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</si>
  <si>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</si>
  <si>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</si>
  <si>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</si>
  <si>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</si>
  <si>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</si>
  <si>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</si>
  <si>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</si>
  <si>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</si>
  <si>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</si>
  <si>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</si>
  <si>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</si>
  <si>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</si>
  <si>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</si>
  <si>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</si>
  <si>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</si>
  <si>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</si>
  <si>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</si>
  <si>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</si>
  <si>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</si>
  <si>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</si>
  <si>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</si>
  <si>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</si>
  <si>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</si>
  <si>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</si>
  <si>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</si>
  <si>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</si>
  <si>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</si>
  <si>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</si>
  <si>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</si>
  <si>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</si>
  <si>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</si>
  <si>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</si>
  <si>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</si>
  <si>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</si>
  <si>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</si>
  <si>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</si>
  <si>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</si>
  <si>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</si>
  <si>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</si>
  <si>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</si>
  <si>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</si>
  <si>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</si>
  <si>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</si>
  <si>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</si>
  <si>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</si>
  <si>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</si>
  <si>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</si>
  <si>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</si>
  <si>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</si>
  <si>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</si>
  <si>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</si>
  <si>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</si>
  <si>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</si>
  <si>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</si>
  <si>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</si>
  <si>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</si>
  <si>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</si>
  <si>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</si>
  <si>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</si>
  <si>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</si>
  <si>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</si>
  <si>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</si>
  <si>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</si>
  <si>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</si>
  <si>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</si>
  <si>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</si>
  <si>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</si>
  <si>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</si>
  <si>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</si>
  <si>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</si>
  <si>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</si>
  <si>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</si>
  <si>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</si>
  <si>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</si>
  <si>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</si>
  <si>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</si>
  <si>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</si>
  <si>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</si>
  <si>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</si>
  <si>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</si>
  <si>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</si>
  <si>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</si>
  <si>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</si>
  <si>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</si>
  <si>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</si>
  <si>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</si>
  <si>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</si>
  <si>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</si>
  <si>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</si>
  <si>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</si>
  <si>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</si>
  <si>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</si>
  <si>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</si>
  <si>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</si>
  <si>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</si>
  <si>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</si>
  <si>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</si>
  <si>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</si>
  <si>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</si>
  <si>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</si>
  <si>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</si>
  <si>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</si>
  <si>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</si>
  <si>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</si>
  <si>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</si>
  <si>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</si>
  <si>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</si>
  <si>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</si>
  <si>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</si>
  <si>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</si>
  <si>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</si>
  <si>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</si>
  <si>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</si>
  <si>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</si>
  <si>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</si>
  <si>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</si>
  <si>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</si>
  <si>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</si>
  <si>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</si>
  <si>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</si>
  <si>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</si>
  <si>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</si>
  <si>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</si>
  <si>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</si>
  <si>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</si>
  <si>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</si>
  <si>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</si>
  <si>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</si>
  <si>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</si>
  <si>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</si>
  <si>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</si>
  <si>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</si>
  <si>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</si>
  <si>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</si>
  <si>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</si>
  <si>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</si>
  <si>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</si>
  <si>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</si>
  <si>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</si>
  <si>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</si>
  <si>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</si>
  <si>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</si>
  <si>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</si>
  <si>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</si>
  <si>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</si>
  <si>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</si>
  <si>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</si>
  <si>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</si>
  <si>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</si>
  <si>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</si>
  <si>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</si>
  <si>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</si>
  <si>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</si>
  <si>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</si>
  <si>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</si>
  <si>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</si>
  <si>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</si>
  <si>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</si>
  <si>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</si>
  <si>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</si>
  <si>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</si>
  <si>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</si>
  <si>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</si>
  <si>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</si>
  <si>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</si>
  <si>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</si>
  <si>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</si>
  <si>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</si>
  <si>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</si>
  <si>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</si>
  <si>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</si>
  <si>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</si>
  <si>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</si>
  <si>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</si>
  <si>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</si>
  <si>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</si>
  <si>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</si>
  <si>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</si>
  <si>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</si>
  <si>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</si>
  <si>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</si>
  <si>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</si>
  <si>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</si>
  <si>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</si>
  <si>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</si>
  <si>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</si>
  <si>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</si>
  <si>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</si>
  <si>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</si>
  <si>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</si>
  <si>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</si>
  <si>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</si>
  <si>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</si>
  <si>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</si>
  <si>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</si>
  <si>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</si>
  <si>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</si>
  <si>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</si>
  <si>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</si>
  <si>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</si>
  <si>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</si>
  <si>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</si>
  <si>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</si>
  <si>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</si>
  <si>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</si>
  <si>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</si>
  <si>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</si>
  <si>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</si>
  <si>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</si>
  <si>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</si>
  <si>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</si>
  <si>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</si>
  <si>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</si>
  <si>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</si>
  <si>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</si>
  <si>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</si>
  <si>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</si>
  <si>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</si>
  <si>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</si>
  <si>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</si>
  <si>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</si>
  <si>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</si>
  <si>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</si>
  <si>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</si>
  <si>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</si>
  <si>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</si>
  <si>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</si>
  <si>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</si>
  <si>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</si>
  <si>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</si>
  <si>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</si>
  <si>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</si>
  <si>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</si>
  <si>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</si>
  <si>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</si>
  <si>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</si>
  <si>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</si>
  <si>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</si>
  <si>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</si>
  <si>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</si>
  <si>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</si>
  <si>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</si>
  <si>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</si>
  <si>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</si>
  <si>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</si>
  <si>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</si>
  <si>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</si>
  <si>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</si>
  <si>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</si>
  <si>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</si>
  <si>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</si>
  <si>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</si>
  <si>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</si>
  <si>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</si>
  <si>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</si>
  <si>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</si>
  <si>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</si>
  <si>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</si>
  <si>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</si>
  <si>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</si>
  <si>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</si>
  <si>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</si>
  <si>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</si>
  <si>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</si>
  <si>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</si>
  <si>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</si>
  <si>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</si>
  <si>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</si>
  <si>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</si>
  <si>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</si>
  <si>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</si>
  <si>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</si>
  <si>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</si>
  <si>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</si>
  <si>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</si>
  <si>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</si>
  <si>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</si>
  <si>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</si>
  <si>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</si>
  <si>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</si>
  <si>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</si>
  <si>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</si>
  <si>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</si>
  <si>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</si>
  <si>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</si>
  <si>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</si>
  <si>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</si>
  <si>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</si>
  <si>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</si>
  <si>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</si>
  <si>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</si>
  <si>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</si>
  <si>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</si>
  <si>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</si>
  <si>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</si>
  <si>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</si>
  <si>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</si>
  <si>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</si>
  <si>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</si>
  <si>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</si>
  <si>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</si>
  <si>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</si>
  <si>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</si>
  <si>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</si>
  <si>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</si>
  <si>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</si>
  <si>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</si>
  <si>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</si>
  <si>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</si>
  <si>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</si>
  <si>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</si>
  <si>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</si>
  <si>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</si>
  <si>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</si>
  <si>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</si>
  <si>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</si>
  <si>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</si>
  <si>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</si>
  <si>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</si>
  <si>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</si>
  <si>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</si>
  <si>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</si>
  <si>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</si>
  <si>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</si>
  <si>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</si>
  <si>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</si>
  <si>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</si>
  <si>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</si>
  <si>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</si>
  <si>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</si>
  <si>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</si>
  <si>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</si>
  <si>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</si>
  <si>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</si>
  <si>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</si>
  <si>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</si>
  <si>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</si>
  <si>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</si>
  <si>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</si>
  <si>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</si>
  <si>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</si>
  <si>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</si>
  <si>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</si>
  <si>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</si>
  <si>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</si>
  <si>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</si>
  <si>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</si>
  <si>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</si>
  <si>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</si>
  <si>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</si>
  <si>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</si>
  <si>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</si>
  <si>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</si>
  <si>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</si>
  <si>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</si>
  <si>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</si>
  <si>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</si>
  <si>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</si>
  <si>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</si>
  <si>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</si>
  <si>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</si>
  <si>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</si>
  <si>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</si>
  <si>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</si>
  <si>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</si>
  <si>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</si>
  <si>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</si>
  <si>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</si>
  <si>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</si>
  <si>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</si>
  <si>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</si>
  <si>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</si>
  <si>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</si>
  <si>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</si>
  <si>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</si>
  <si>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</si>
  <si>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</si>
  <si>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</si>
  <si>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</si>
  <si>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</si>
  <si>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</si>
  <si>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</si>
  <si>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</si>
  <si>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</si>
  <si>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</si>
  <si>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</si>
  <si>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</si>
  <si>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</si>
  <si>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</si>
  <si>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</si>
  <si>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</si>
  <si>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</si>
  <si>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</si>
  <si>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</si>
  <si>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</si>
  <si>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</si>
  <si>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</si>
  <si>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</si>
  <si>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</si>
  <si>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</si>
  <si>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</si>
  <si>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</si>
  <si>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</si>
  <si>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</si>
  <si>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</si>
  <si>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</si>
  <si>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</si>
  <si>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</si>
  <si>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</si>
  <si>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</si>
  <si>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</si>
  <si>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</si>
  <si>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</si>
  <si>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</si>
  <si>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</si>
  <si>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</si>
  <si>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</si>
  <si>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</si>
  <si>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</si>
  <si>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</si>
  <si>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</si>
  <si>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</si>
  <si>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</si>
  <si>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</si>
  <si>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</si>
  <si>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</si>
  <si>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</si>
  <si>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</si>
  <si>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</si>
  <si>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</si>
  <si>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</si>
  <si>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</si>
  <si>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</si>
  <si>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</si>
  <si>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</si>
  <si>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</si>
  <si>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</si>
  <si>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</si>
  <si>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</si>
  <si>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</si>
  <si>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</si>
  <si>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</si>
  <si>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</si>
  <si>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</si>
  <si>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</si>
  <si>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</si>
  <si>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</si>
  <si>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</si>
  <si>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</si>
  <si>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</si>
  <si>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</si>
  <si>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</si>
  <si>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</si>
  <si>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</si>
  <si>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</si>
  <si>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</si>
  <si>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</si>
  <si>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</si>
  <si>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</si>
  <si>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</si>
  <si>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</si>
  <si>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</si>
  <si>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</si>
  <si>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</si>
  <si>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</si>
  <si>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</si>
  <si>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</si>
  <si>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</si>
  <si>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</si>
  <si>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</si>
  <si>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</si>
  <si>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</si>
  <si>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</si>
  <si>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</si>
  <si>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</si>
  <si>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</si>
  <si>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</si>
  <si>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</si>
  <si>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</si>
  <si>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</si>
  <si>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</si>
  <si>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</si>
  <si>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</si>
  <si>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</si>
  <si>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</si>
  <si>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</si>
  <si>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</si>
  <si>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</si>
  <si>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</si>
  <si>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</si>
  <si>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</si>
  <si>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</si>
  <si>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</si>
  <si>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</si>
  <si>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</si>
  <si>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</si>
  <si>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</si>
  <si>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</si>
  <si>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</si>
  <si>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</si>
  <si>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</si>
  <si>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</si>
  <si>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</si>
  <si>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</si>
  <si>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</si>
  <si>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</si>
  <si>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</si>
  <si>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</si>
  <si>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</si>
  <si>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</si>
  <si>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</si>
  <si>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</si>
  <si>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</si>
  <si>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</si>
  <si>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</si>
  <si>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</si>
  <si>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</si>
  <si>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</si>
  <si>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</si>
  <si>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</si>
  <si>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</si>
  <si>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</si>
  <si>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</si>
  <si>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</si>
  <si>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</si>
  <si>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</si>
  <si>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</si>
  <si>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</si>
  <si>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</si>
  <si>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</si>
  <si>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</si>
  <si>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</si>
  <si>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</si>
  <si>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</si>
  <si>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</si>
  <si>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</si>
  <si>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</si>
  <si>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</si>
  <si>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</si>
  <si>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</si>
  <si>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</si>
  <si>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</si>
  <si>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</si>
  <si>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</si>
  <si>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</si>
  <si>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</si>
  <si>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</si>
  <si>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</si>
  <si>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</si>
  <si>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</si>
  <si>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</si>
  <si>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</si>
  <si>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</si>
  <si>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</si>
  <si>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</si>
  <si>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</si>
  <si>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</si>
  <si>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</si>
  <si>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</si>
  <si>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</si>
  <si>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</si>
  <si>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</si>
  <si>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</si>
  <si>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</si>
  <si>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</si>
  <si>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</si>
  <si>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</si>
  <si>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</si>
  <si>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</si>
  <si>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</si>
  <si>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</si>
  <si>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</si>
  <si>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</si>
  <si>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</si>
  <si>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</si>
  <si>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</si>
  <si>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</si>
  <si>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</si>
  <si>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</si>
  <si>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</si>
  <si>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</si>
  <si>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</si>
  <si>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</si>
  <si>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</si>
  <si>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</si>
  <si>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</si>
  <si>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</si>
  <si>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</si>
  <si>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</si>
  <si>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</si>
  <si>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</si>
  <si>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</si>
  <si>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</si>
  <si>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</si>
  <si>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</si>
  <si>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</si>
  <si>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</si>
  <si>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</si>
  <si>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</si>
  <si>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</si>
  <si>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</si>
  <si>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</si>
  <si>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</si>
  <si>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</si>
  <si>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</si>
  <si>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</si>
  <si>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</si>
  <si>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</si>
  <si>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</si>
  <si>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</si>
  <si>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</si>
  <si>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</si>
  <si>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</si>
  <si>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</si>
  <si>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</si>
  <si>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</si>
  <si>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</si>
  <si>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</si>
  <si>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</si>
  <si>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</si>
  <si>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</si>
  <si>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</si>
  <si>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</si>
  <si>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</si>
  <si>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</si>
  <si>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</si>
  <si>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</si>
  <si>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</si>
  <si>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</si>
  <si>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</si>
  <si>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</si>
  <si>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</si>
  <si>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</si>
  <si>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</si>
  <si>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</si>
  <si>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</si>
  <si>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</si>
  <si>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</si>
  <si>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</si>
  <si>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</si>
  <si>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</si>
  <si>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</si>
  <si>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</si>
  <si>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</si>
  <si>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</si>
  <si>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</si>
  <si>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</si>
  <si>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</si>
  <si>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</si>
  <si>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</si>
  <si>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</si>
  <si>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</si>
  <si>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</si>
  <si>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</si>
  <si>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</si>
  <si>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</si>
  <si>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</si>
  <si>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</si>
  <si>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</si>
  <si>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</si>
  <si>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</si>
  <si>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</si>
  <si>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</si>
  <si>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</si>
  <si>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</si>
  <si>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</si>
  <si>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</si>
  <si>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</si>
  <si>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</si>
  <si>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</si>
  <si>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</si>
  <si>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</si>
  <si>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</si>
  <si>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</si>
  <si>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</si>
  <si>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</si>
  <si>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</si>
  <si>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</si>
  <si>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</si>
  <si>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</si>
  <si>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</si>
  <si>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</si>
  <si>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</si>
  <si>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</si>
  <si>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</si>
  <si>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</si>
  <si>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</si>
  <si>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</si>
  <si>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</si>
  <si>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</si>
  <si>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</si>
  <si>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</si>
  <si>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</si>
  <si>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</si>
  <si>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</si>
  <si>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</si>
  <si>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</si>
  <si>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</si>
  <si>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</si>
  <si>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</si>
  <si>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</si>
  <si>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</si>
  <si>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</si>
  <si>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</si>
  <si>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</si>
  <si>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</si>
  <si>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</si>
  <si>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</si>
  <si>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</si>
  <si>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</si>
  <si>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</si>
  <si>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</si>
  <si>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</si>
  <si>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</si>
  <si>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</si>
  <si>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</si>
  <si>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</si>
  <si>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</si>
  <si>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</si>
  <si>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</si>
  <si>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</si>
  <si>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</si>
  <si>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</si>
  <si>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</si>
  <si>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</si>
  <si>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</si>
  <si>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</si>
  <si>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</si>
  <si>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</si>
  <si>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</si>
  <si>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</si>
  <si>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</si>
  <si>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</si>
  <si>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</si>
  <si>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</si>
  <si>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</si>
  <si>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</si>
  <si>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</si>
  <si>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</si>
  <si>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</si>
  <si>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</si>
  <si>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</si>
  <si>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</si>
  <si>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</si>
  <si>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</si>
  <si>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</si>
  <si>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</si>
  <si>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</si>
  <si>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</si>
  <si>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</si>
  <si>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</si>
  <si>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</si>
  <si>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</si>
  <si>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</si>
  <si>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</si>
  <si>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</si>
  <si>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</si>
  <si>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</si>
  <si>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</si>
  <si>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</si>
  <si>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</si>
  <si>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</si>
  <si>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</si>
  <si>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</si>
  <si>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</si>
  <si>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</si>
  <si>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</si>
  <si>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</si>
  <si>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</si>
  <si>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</si>
  <si>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</si>
  <si>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</si>
  <si>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</si>
  <si>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</si>
  <si>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</si>
  <si>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</si>
  <si>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</si>
  <si>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</si>
  <si>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</si>
  <si>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</si>
  <si>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</si>
  <si>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</si>
  <si>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</si>
  <si>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</si>
  <si>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</si>
  <si>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</si>
  <si>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</si>
  <si>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</si>
  <si>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</si>
  <si>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</si>
  <si>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</si>
  <si>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</si>
  <si>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</si>
  <si>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</si>
  <si>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</si>
  <si>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</si>
  <si>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</si>
  <si>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</si>
  <si>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</si>
  <si>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</si>
  <si>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</si>
  <si>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</si>
  <si>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</si>
  <si>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</si>
  <si>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</si>
  <si>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</si>
  <si>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</si>
  <si>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</si>
  <si>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</si>
  <si>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</si>
  <si>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</si>
  <si>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</si>
  <si>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</si>
  <si>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</si>
  <si>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</si>
  <si>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</si>
  <si>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</si>
  <si>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</si>
  <si>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</si>
  <si>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</si>
  <si>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</si>
  <si>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</si>
  <si>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</si>
  <si>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</si>
  <si>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</si>
  <si>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</si>
  <si>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</si>
  <si>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</si>
  <si>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</si>
  <si>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</si>
  <si>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</si>
  <si>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</si>
  <si>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</si>
  <si>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</si>
  <si>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</si>
  <si>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</si>
  <si>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</si>
  <si>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</si>
  <si>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</si>
  <si>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</si>
  <si>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</si>
  <si>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</si>
  <si>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</si>
  <si>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</si>
  <si>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</si>
  <si>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</si>
  <si>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</si>
  <si>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</si>
  <si>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</si>
  <si>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</si>
  <si>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</si>
  <si>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</si>
  <si>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</si>
  <si>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</si>
  <si>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</si>
  <si>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</si>
  <si>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</si>
  <si>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</si>
  <si>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</si>
  <si>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</si>
  <si>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</si>
  <si>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</si>
  <si>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</si>
  <si>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</si>
  <si>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</si>
  <si>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</si>
  <si>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</si>
  <si>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</si>
  <si>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</si>
  <si>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</si>
  <si>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</si>
  <si>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</si>
  <si>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</si>
  <si>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</si>
  <si>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</si>
  <si>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</si>
  <si>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</si>
  <si>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</si>
  <si>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</si>
  <si>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</si>
  <si>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</si>
  <si>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</si>
  <si>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</si>
  <si>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</si>
  <si>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</si>
  <si>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</si>
  <si>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</si>
  <si>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</si>
  <si>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</si>
  <si>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</si>
  <si>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</si>
  <si>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</si>
  <si>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</si>
  <si>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</si>
  <si>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</si>
  <si>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</si>
  <si>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</si>
  <si>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</si>
  <si>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</si>
  <si>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</si>
  <si>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</si>
  <si>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</si>
  <si>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</si>
  <si>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</si>
  <si>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</si>
  <si>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</si>
  <si>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</si>
  <si>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</si>
  <si>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</si>
  <si>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</si>
  <si>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</si>
  <si>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</si>
  <si>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</si>
  <si>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</si>
  <si>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</si>
  <si>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</si>
  <si>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</si>
  <si>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</si>
  <si>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</si>
  <si>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</si>
  <si>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</si>
  <si>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</si>
  <si>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</si>
  <si>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</si>
  <si>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</si>
  <si>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</si>
  <si>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</si>
  <si>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</si>
  <si>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</si>
  <si>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</si>
  <si>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</si>
  <si>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</si>
  <si>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</si>
  <si>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</si>
  <si>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</si>
  <si>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</si>
  <si>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</si>
  <si>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</si>
  <si>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</si>
  <si>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</si>
  <si>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</si>
  <si>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</si>
  <si>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</si>
  <si>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</si>
  <si>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</si>
  <si>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</si>
  <si>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</si>
  <si>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</si>
  <si>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</si>
  <si>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</si>
  <si>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</si>
  <si>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</si>
  <si>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</si>
  <si>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</si>
  <si>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</si>
  <si>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</si>
  <si>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</si>
  <si>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</si>
  <si>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</si>
  <si>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</si>
  <si>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</si>
  <si>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</si>
  <si>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</si>
  <si>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</si>
  <si>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</si>
  <si>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</si>
  <si>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</si>
  <si>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</si>
  <si>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</si>
  <si>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</si>
  <si>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</si>
  <si>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</si>
  <si>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</si>
  <si>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</si>
  <si>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</si>
  <si>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</si>
  <si>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</si>
  <si>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</si>
  <si>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</si>
  <si>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</si>
  <si>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</si>
  <si>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</si>
  <si>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</si>
  <si>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</si>
  <si>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</si>
  <si>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</si>
  <si>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</si>
  <si>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</si>
  <si>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</si>
  <si>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</si>
  <si>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</si>
  <si>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</si>
  <si>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</si>
  <si>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</si>
  <si>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</si>
  <si>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</si>
  <si>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</si>
  <si>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</si>
  <si>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</si>
  <si>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</si>
  <si>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</si>
  <si>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</si>
  <si>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</si>
  <si>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</si>
  <si>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</si>
  <si>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</si>
  <si>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</si>
  <si>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</si>
  <si>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</si>
  <si>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</si>
  <si>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</si>
  <si>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</si>
  <si>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</si>
  <si>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</si>
  <si>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</si>
  <si>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</si>
  <si>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</si>
  <si>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</si>
  <si>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</si>
  <si>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</si>
  <si>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</si>
  <si>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</si>
  <si>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</si>
  <si>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</si>
  <si>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</si>
  <si>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</si>
  <si>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</si>
  <si>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</si>
  <si>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</si>
  <si>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</si>
  <si>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</si>
  <si>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</si>
  <si>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</si>
  <si>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</si>
  <si>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</si>
  <si>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</si>
  <si>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</si>
  <si>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</si>
  <si>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</si>
  <si>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</si>
  <si>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</si>
  <si>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</si>
  <si>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</si>
  <si>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</si>
  <si>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</si>
  <si>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</si>
  <si>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</si>
  <si>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</si>
  <si>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</si>
  <si>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</si>
  <si>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</si>
  <si>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</si>
  <si>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</si>
  <si>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</si>
  <si>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</si>
  <si>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</si>
  <si>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</si>
  <si>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</si>
  <si>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</si>
  <si>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</si>
  <si>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</si>
  <si>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</si>
  <si>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</si>
  <si>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</si>
  <si>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</si>
  <si>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</si>
  <si>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</si>
  <si>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</si>
  <si>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</si>
  <si>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</si>
  <si>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</si>
  <si>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</si>
  <si>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</si>
  <si>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</si>
  <si>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</si>
  <si>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</si>
  <si>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</si>
  <si>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</si>
  <si>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</si>
  <si>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</si>
  <si>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</si>
  <si>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</si>
  <si>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</si>
  <si>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</si>
  <si>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</si>
  <si>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</si>
  <si>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</si>
  <si>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</si>
  <si>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</si>
  <si>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</si>
  <si>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</si>
  <si>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</si>
  <si>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</si>
  <si>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</si>
  <si>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</si>
  <si>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</si>
  <si>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</si>
  <si>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</si>
  <si>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</si>
  <si>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</si>
  <si>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</si>
  <si>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</si>
  <si>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</si>
  <si>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</si>
  <si>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</si>
  <si>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</si>
  <si>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</si>
  <si>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</si>
  <si>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</si>
  <si>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</si>
  <si>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</si>
  <si>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</si>
  <si>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</si>
  <si>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</si>
  <si>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</si>
  <si>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</si>
  <si>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</si>
  <si>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</si>
  <si>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</si>
  <si>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</si>
  <si>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</si>
  <si>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</si>
  <si>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</si>
  <si>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</si>
  <si>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</si>
  <si>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</si>
  <si>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</si>
  <si>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</si>
  <si>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</si>
  <si>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</si>
  <si>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</si>
  <si>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</si>
  <si>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</si>
  <si>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</si>
  <si>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</si>
  <si>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</si>
  <si>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</si>
  <si>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</si>
  <si>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</si>
  <si>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</si>
  <si>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</si>
  <si>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</si>
  <si>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</si>
  <si>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</si>
  <si>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</si>
  <si>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</si>
  <si>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</si>
  <si>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</si>
  <si>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</si>
  <si>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</si>
  <si>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</si>
  <si>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</si>
  <si>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</si>
  <si>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</si>
  <si>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</si>
  <si>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</si>
  <si>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</si>
  <si>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</si>
  <si>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</si>
  <si>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</si>
  <si>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</si>
  <si>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</si>
  <si>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</si>
  <si>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</si>
  <si>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</si>
  <si>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</si>
  <si>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</si>
  <si>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</si>
  <si>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</si>
  <si>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</si>
  <si>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</si>
  <si>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</si>
  <si>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</si>
  <si>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</si>
  <si>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</si>
  <si>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</si>
  <si>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</si>
  <si>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</si>
  <si>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</si>
  <si>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</si>
  <si>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</si>
  <si>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</si>
  <si>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</si>
  <si>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</si>
  <si>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</si>
  <si>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</si>
  <si>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</si>
  <si>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</si>
  <si>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</si>
  <si>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</si>
  <si>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</si>
  <si>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</si>
  <si>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</si>
  <si>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</si>
  <si>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</si>
  <si>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</si>
  <si>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</si>
  <si>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</si>
  <si>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</si>
  <si>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</si>
  <si>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</si>
  <si>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</si>
  <si>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</si>
  <si>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</si>
  <si>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</si>
  <si>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</si>
  <si>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</si>
  <si>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</si>
  <si>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</si>
  <si>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</si>
  <si>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</si>
  <si>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</si>
  <si>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</si>
  <si>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</si>
  <si>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</si>
  <si>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</si>
  <si>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</si>
  <si>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</si>
  <si>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</si>
  <si>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</si>
  <si>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</si>
  <si>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</si>
  <si>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</si>
  <si>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</si>
  <si>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</si>
  <si>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</si>
  <si>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</si>
  <si>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</si>
  <si>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</si>
  <si>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</si>
  <si>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</si>
  <si>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</si>
  <si>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</si>
  <si>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</si>
  <si>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</si>
  <si>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</si>
  <si>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</si>
  <si>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</si>
  <si>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</si>
  <si>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</si>
  <si>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</si>
  <si>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</si>
  <si>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</si>
  <si>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</si>
  <si>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</si>
  <si>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</si>
  <si>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</si>
  <si>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</si>
  <si>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</si>
  <si>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</si>
  <si>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</si>
  <si>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</si>
  <si>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</si>
  <si>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</si>
  <si>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</si>
  <si>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</si>
  <si>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</si>
  <si>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</si>
  <si>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</si>
  <si>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</si>
  <si>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</si>
  <si>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</si>
  <si>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</si>
  <si>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</si>
  <si>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</si>
  <si>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</si>
  <si>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</si>
  <si>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</si>
  <si>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</si>
  <si>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</si>
  <si>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</si>
  <si>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</si>
  <si>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</si>
  <si>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</si>
  <si>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</si>
  <si>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</si>
  <si>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</si>
  <si>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</si>
  <si>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</si>
  <si>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</si>
  <si>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</si>
  <si>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</si>
  <si>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</si>
  <si>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</si>
  <si>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</si>
  <si>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</si>
  <si>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</si>
  <si>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</si>
  <si>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</si>
  <si>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</si>
  <si>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</si>
  <si>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</si>
  <si>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</si>
  <si>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</si>
  <si>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</si>
  <si>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</si>
  <si>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</si>
  <si>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</si>
  <si>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</si>
  <si>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</si>
  <si>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</si>
  <si>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</si>
  <si>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</si>
  <si>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</si>
  <si>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</si>
  <si>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</si>
  <si>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</si>
  <si>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</si>
  <si>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</si>
  <si>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</si>
  <si>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</si>
  <si>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</si>
  <si>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</si>
  <si>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</si>
  <si>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</si>
  <si>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</si>
  <si>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</si>
  <si>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</si>
  <si>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</si>
  <si>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</si>
  <si>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</si>
  <si>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</si>
  <si>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</si>
  <si>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</si>
  <si>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</si>
  <si>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</si>
  <si>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</si>
  <si>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</si>
  <si>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</si>
  <si>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</si>
  <si>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</si>
  <si>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</si>
  <si>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</si>
  <si>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</si>
  <si>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</si>
  <si>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</si>
  <si>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</si>
  <si>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</si>
  <si>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</si>
  <si>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</si>
  <si>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</si>
  <si>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</si>
  <si>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</si>
  <si>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</si>
  <si>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</si>
  <si>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</si>
  <si>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</si>
  <si>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</si>
  <si>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</si>
  <si>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</si>
  <si>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</si>
  <si>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</si>
  <si>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</si>
  <si>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</si>
  <si>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</si>
  <si>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</si>
  <si>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</si>
  <si>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</si>
  <si>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</si>
  <si>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</si>
  <si>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</si>
  <si>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</si>
  <si>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</si>
  <si>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</si>
  <si>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</si>
  <si>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</si>
  <si>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</si>
  <si>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</si>
  <si>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</si>
  <si>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</si>
  <si>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</si>
  <si>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</si>
  <si>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</si>
  <si>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</si>
  <si>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</si>
  <si>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</si>
  <si>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</si>
  <si>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</si>
  <si>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</si>
  <si>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</si>
  <si>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</si>
  <si>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</si>
  <si>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</si>
  <si>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</si>
  <si>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</si>
  <si>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</si>
  <si>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</si>
  <si>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</si>
  <si>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</si>
  <si>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</si>
  <si>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</si>
  <si>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</si>
  <si>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</si>
  <si>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</si>
  <si>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</si>
  <si>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</si>
  <si>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</si>
  <si>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</si>
  <si>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</si>
  <si>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</si>
  <si>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</si>
  <si>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</si>
  <si>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</si>
  <si>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</si>
  <si>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</si>
  <si>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</si>
  <si>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</si>
  <si>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</si>
  <si>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</si>
  <si>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</si>
  <si>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</si>
  <si>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</si>
  <si>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</si>
  <si>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</si>
  <si>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</si>
  <si>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</si>
  <si>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</si>
  <si>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</si>
  <si>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</si>
  <si>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</si>
  <si>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</si>
  <si>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</si>
  <si>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</si>
  <si>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</si>
  <si>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</si>
  <si>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</si>
  <si>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</si>
  <si>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</si>
  <si>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</si>
  <si>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</si>
  <si>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</si>
  <si>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</si>
  <si>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</si>
  <si>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</si>
  <si>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</si>
  <si>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</si>
  <si>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</si>
  <si>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</si>
  <si>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</si>
  <si>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</si>
  <si>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</si>
  <si>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</si>
  <si>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</si>
  <si>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</si>
  <si>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</si>
  <si>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</si>
  <si>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</si>
  <si>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</si>
  <si>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</si>
  <si>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</si>
  <si>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</si>
  <si>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</si>
  <si>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</si>
  <si>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</si>
  <si>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</si>
  <si>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</si>
  <si>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</si>
  <si>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</si>
  <si>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</si>
  <si>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</si>
  <si>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</si>
  <si>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</si>
  <si>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</si>
  <si>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</si>
  <si>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</si>
  <si>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</si>
  <si>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</si>
  <si>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</si>
  <si>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</si>
  <si>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</si>
  <si>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</si>
  <si>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</si>
  <si>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</si>
  <si>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</si>
  <si>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</si>
  <si>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</si>
  <si>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</si>
  <si>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</si>
  <si>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</si>
  <si>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</si>
  <si>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</si>
  <si>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</si>
  <si>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</si>
  <si>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</si>
  <si>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</si>
  <si>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</si>
  <si>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</si>
  <si>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</si>
  <si>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</si>
  <si>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</si>
  <si>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</si>
  <si>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</si>
  <si>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</si>
  <si>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</si>
  <si>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</si>
  <si>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</si>
  <si>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</si>
  <si>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</si>
  <si>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</si>
  <si>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</si>
  <si>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</si>
  <si>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</si>
  <si>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</si>
  <si>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</si>
  <si>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</si>
  <si>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</si>
  <si>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</si>
  <si>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</si>
  <si>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</si>
  <si>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</si>
  <si>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</si>
  <si>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</si>
  <si>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</si>
  <si>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</si>
  <si>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</si>
  <si>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</si>
  <si>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</si>
  <si>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</si>
  <si>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</si>
  <si>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</si>
  <si>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</si>
  <si>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</si>
  <si>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</si>
  <si>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</si>
  <si>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</si>
  <si>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</si>
  <si>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</si>
  <si>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</si>
  <si>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</si>
  <si>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</si>
  <si>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</si>
  <si>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</si>
  <si>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</si>
  <si>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</si>
  <si>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</si>
  <si>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</si>
  <si>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</si>
  <si>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</si>
  <si>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</si>
  <si>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</si>
  <si>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</si>
  <si>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</si>
  <si>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</si>
  <si>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</si>
  <si>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</si>
  <si>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</si>
  <si>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</si>
  <si>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</si>
  <si>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</si>
  <si>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</si>
  <si>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</si>
  <si>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</si>
  <si>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</si>
  <si>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</si>
  <si>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</si>
  <si>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</si>
  <si>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</si>
  <si>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</si>
  <si>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</si>
  <si>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</si>
  <si>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</si>
  <si>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</si>
  <si>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</si>
  <si>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</si>
  <si>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</si>
  <si>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</si>
  <si>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</si>
  <si>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</si>
  <si>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</si>
  <si>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</si>
  <si>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</si>
  <si>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</si>
  <si>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</si>
  <si>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</si>
  <si>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</si>
  <si>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</si>
  <si>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</si>
  <si>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</si>
  <si>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</si>
  <si>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</si>
  <si>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</si>
  <si>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</si>
  <si>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</si>
  <si>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</si>
  <si>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</si>
  <si>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</si>
  <si>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</si>
  <si>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</si>
  <si>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</si>
  <si>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</si>
  <si>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</si>
  <si>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</si>
  <si>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</si>
  <si>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</si>
  <si>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</si>
  <si>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</si>
  <si>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</si>
  <si>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</si>
  <si>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</si>
  <si>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</si>
  <si>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</si>
  <si>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</si>
  <si>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</si>
  <si>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</si>
  <si>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</si>
  <si>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</si>
  <si>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</si>
  <si>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</si>
  <si>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</si>
  <si>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</si>
  <si>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</si>
  <si>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</si>
  <si>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</si>
  <si>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</si>
  <si>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</si>
  <si>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</si>
  <si>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</si>
  <si>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</si>
  <si>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</si>
  <si>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</si>
  <si>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</si>
  <si>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</si>
  <si>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</si>
  <si>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</si>
  <si>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</si>
  <si>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</si>
  <si>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</si>
  <si>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</si>
  <si>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</si>
  <si>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</si>
  <si>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</si>
  <si>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</si>
  <si>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</si>
  <si>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</si>
  <si>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</si>
  <si>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</si>
  <si>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</si>
  <si>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</si>
  <si>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</si>
  <si>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</si>
  <si>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</si>
  <si>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</si>
  <si>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</si>
  <si>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</si>
  <si>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</si>
  <si>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</si>
  <si>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</si>
  <si>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</si>
  <si>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</si>
  <si>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</si>
  <si>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</si>
  <si>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</si>
  <si>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</si>
  <si>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</si>
  <si>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</si>
  <si>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</si>
  <si>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</si>
  <si>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</si>
  <si>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</si>
  <si>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</si>
  <si>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</si>
  <si>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</si>
  <si>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</si>
  <si>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</si>
  <si>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</si>
  <si>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</si>
  <si>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</si>
  <si>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</si>
  <si>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</si>
  <si>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</si>
  <si>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</si>
  <si>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</si>
  <si>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</si>
  <si>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</si>
  <si>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</si>
  <si>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</si>
  <si>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</si>
  <si>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</si>
  <si>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</si>
  <si>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</si>
  <si>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</si>
  <si>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</si>
  <si>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</si>
  <si>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</si>
  <si>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</si>
  <si>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</si>
  <si>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</si>
  <si>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</si>
  <si>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</si>
  <si>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</si>
  <si>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</si>
  <si>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</si>
  <si>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</si>
  <si>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</si>
  <si>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</si>
  <si>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</si>
  <si>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</si>
  <si>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</si>
  <si>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</si>
  <si>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</si>
  <si>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</si>
  <si>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</si>
  <si>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</si>
  <si>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</si>
  <si>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</si>
  <si>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</si>
  <si>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</si>
  <si>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</si>
  <si>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</si>
  <si>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</si>
  <si>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</si>
  <si>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</si>
  <si>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</si>
  <si>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</si>
  <si>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</si>
  <si>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</si>
  <si>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</si>
  <si>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</si>
  <si>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</si>
  <si>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</si>
  <si>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</si>
  <si>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</si>
  <si>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</si>
  <si>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</si>
  <si>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</si>
  <si>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</si>
  <si>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</si>
  <si>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</si>
  <si>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</si>
  <si>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</si>
  <si>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</si>
  <si>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</si>
  <si>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</si>
  <si>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</si>
  <si>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</si>
  <si>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</si>
  <si>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</si>
  <si>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</si>
  <si>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</si>
  <si>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</si>
  <si>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</si>
  <si>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</si>
  <si>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</si>
  <si>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</si>
  <si>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</si>
  <si>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</si>
  <si>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</si>
  <si>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</si>
  <si>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</si>
  <si>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</si>
  <si>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</si>
  <si>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</si>
  <si>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</si>
  <si>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</si>
  <si>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</si>
  <si>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</si>
  <si>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</si>
  <si>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</si>
  <si>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</si>
  <si>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</si>
  <si>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</si>
  <si>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</si>
  <si>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</si>
  <si>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</si>
  <si>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</si>
  <si>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</si>
  <si>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</si>
  <si>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</si>
  <si>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</si>
  <si>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</si>
  <si>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</si>
  <si>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</si>
  <si>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</si>
  <si>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</si>
  <si>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</si>
  <si>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</si>
  <si>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</si>
  <si>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</si>
  <si>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</si>
  <si>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</si>
  <si>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</si>
  <si>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</si>
  <si>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</si>
  <si>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</si>
  <si>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</si>
  <si>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</si>
  <si>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</si>
  <si>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</si>
  <si>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</si>
  <si>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</si>
  <si>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</si>
  <si>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</si>
  <si>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</si>
  <si>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</si>
  <si>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</si>
  <si>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</si>
  <si>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</si>
  <si>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</si>
  <si>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</si>
  <si>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</si>
  <si>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</si>
  <si>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</si>
  <si>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</si>
  <si>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</si>
  <si>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</si>
  <si>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</si>
  <si>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</si>
  <si>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</si>
  <si>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</si>
  <si>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</si>
  <si>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</si>
  <si>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</si>
  <si>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</si>
  <si>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</si>
  <si>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</si>
  <si>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</si>
  <si>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</si>
  <si>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</si>
  <si>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</si>
  <si>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</si>
  <si>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</si>
  <si>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</si>
  <si>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</si>
  <si>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</si>
  <si>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</si>
  <si>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</si>
  <si>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</si>
  <si>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</si>
  <si>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</si>
  <si>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</si>
  <si>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</si>
  <si>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</si>
  <si>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</si>
  <si>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</si>
  <si>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</si>
  <si>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</si>
  <si>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</si>
  <si>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</si>
  <si>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</si>
  <si>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</si>
  <si>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</si>
  <si>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</si>
  <si>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</si>
  <si>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</si>
  <si>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</si>
  <si>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</si>
  <si>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</si>
  <si>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</si>
  <si>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</si>
  <si>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</si>
  <si>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</si>
  <si>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</si>
  <si>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</si>
  <si>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</si>
  <si>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</si>
  <si>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</si>
  <si>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</si>
  <si>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</si>
  <si>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</si>
  <si>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</si>
  <si>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</si>
  <si>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</si>
  <si>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</si>
  <si>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</si>
  <si>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</si>
  <si>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</si>
  <si>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</si>
  <si>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</si>
  <si>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</si>
  <si>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</si>
  <si>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</si>
  <si>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</si>
  <si>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</si>
  <si>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</si>
  <si>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</si>
  <si>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</si>
  <si>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</si>
  <si>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</si>
  <si>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</si>
  <si>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</si>
  <si>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</si>
  <si>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</si>
  <si>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</si>
  <si>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</si>
  <si>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</si>
  <si>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</si>
  <si>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</si>
  <si>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</si>
  <si>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</si>
  <si>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</si>
  <si>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</si>
  <si>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</si>
  <si>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</si>
  <si>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</si>
  <si>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</si>
  <si>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</si>
  <si>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</si>
  <si>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</si>
  <si>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</si>
  <si>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</si>
  <si>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</si>
  <si>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</si>
  <si>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</si>
  <si>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</si>
  <si>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</si>
  <si>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</si>
  <si>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</si>
  <si>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</si>
  <si>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</si>
  <si>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</si>
  <si>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</si>
  <si>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</si>
  <si>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</si>
  <si>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</si>
  <si>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</si>
  <si>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</si>
  <si>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</si>
  <si>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</si>
  <si>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</si>
  <si>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</si>
  <si>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</si>
  <si>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</si>
  <si>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</si>
  <si>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</si>
  <si>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</si>
  <si>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</si>
  <si>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</si>
  <si>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</si>
  <si>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</si>
  <si>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</si>
  <si>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</si>
  <si>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</si>
  <si>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</si>
  <si>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</si>
  <si>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</si>
  <si>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</si>
  <si>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</si>
  <si>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</si>
  <si>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</si>
  <si>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</si>
  <si>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</si>
  <si>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</si>
  <si>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</si>
  <si>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</si>
  <si>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</si>
  <si>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</si>
  <si>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</si>
  <si>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</si>
  <si>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</si>
  <si>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</si>
  <si>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</si>
  <si>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</si>
  <si>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</si>
  <si>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</si>
  <si>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</si>
  <si>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</si>
  <si>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</si>
  <si>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</si>
  <si>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</si>
  <si>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</si>
  <si>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</si>
  <si>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</si>
  <si>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</si>
  <si>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</si>
  <si>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</si>
  <si>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</si>
  <si>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</si>
  <si>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</si>
  <si>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</si>
  <si>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</si>
  <si>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</si>
  <si>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</si>
  <si>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</si>
  <si>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</si>
  <si>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</si>
  <si>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</si>
  <si>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</si>
  <si>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</si>
  <si>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</si>
  <si>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</si>
  <si>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</si>
  <si>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</si>
  <si>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</si>
  <si>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</si>
  <si>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</si>
  <si>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</si>
  <si>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</si>
  <si>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</si>
  <si>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</si>
  <si>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</si>
  <si>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</si>
  <si>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</si>
  <si>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</si>
  <si>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</si>
  <si>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</si>
  <si>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</si>
  <si>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</si>
  <si>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</si>
  <si>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</si>
  <si>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</si>
  <si>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</si>
  <si>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</si>
  <si>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</si>
  <si>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</si>
  <si>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</si>
  <si>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</si>
  <si>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</si>
  <si>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</si>
  <si>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</si>
  <si>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</si>
  <si>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</si>
  <si>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</si>
  <si>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</si>
  <si>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</si>
  <si>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</si>
  <si>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</si>
  <si>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</si>
  <si>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</si>
  <si>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</si>
  <si>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</si>
  <si>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</si>
  <si>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</si>
  <si>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</si>
  <si>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</si>
  <si>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</si>
  <si>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</si>
  <si>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</si>
  <si>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</si>
  <si>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</si>
  <si>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</si>
  <si>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</si>
  <si>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</si>
  <si>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</si>
  <si>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</si>
  <si>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</si>
  <si>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</si>
  <si>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</si>
  <si>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</si>
  <si>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</si>
  <si>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</si>
  <si>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</si>
  <si>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</si>
  <si>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</si>
  <si>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</si>
  <si>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</si>
  <si>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</si>
  <si>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</si>
  <si>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</si>
  <si>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</si>
  <si>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</si>
  <si>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</si>
  <si>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</si>
  <si>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</si>
  <si>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</si>
  <si>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</si>
  <si>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</si>
  <si>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</si>
  <si>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</si>
  <si>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</si>
  <si>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</si>
  <si>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</si>
  <si>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</si>
  <si>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</si>
  <si>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</si>
  <si>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</si>
  <si>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</si>
  <si>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</si>
  <si>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</si>
  <si>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</si>
  <si>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</si>
  <si>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</si>
  <si>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</si>
  <si>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</si>
  <si>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</si>
  <si>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</si>
  <si>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</si>
  <si>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</si>
  <si>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</si>
  <si>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</si>
  <si>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</si>
  <si>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</si>
  <si>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</si>
  <si>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</si>
  <si>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</si>
  <si>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</si>
  <si>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</si>
  <si>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</si>
  <si>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</si>
  <si>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</si>
  <si>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</si>
  <si>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</si>
  <si>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</si>
  <si>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</si>
  <si>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</si>
  <si>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</si>
  <si>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</si>
  <si>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</si>
  <si>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</si>
  <si>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</si>
  <si>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</si>
  <si>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</si>
  <si>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</si>
  <si>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</si>
  <si>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</si>
  <si>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</si>
  <si>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</si>
  <si>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</si>
  <si>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</si>
  <si>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</si>
  <si>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</si>
  <si>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</si>
  <si>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</si>
  <si>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</si>
  <si>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</si>
  <si>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</si>
  <si>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</si>
  <si>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</si>
  <si>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</si>
  <si>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</si>
  <si>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</si>
  <si>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</si>
  <si>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</si>
  <si>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</si>
  <si>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</si>
  <si>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</si>
  <si>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</si>
  <si>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</si>
  <si>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</si>
  <si>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</si>
  <si>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</si>
  <si>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</si>
  <si>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</si>
  <si>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</si>
  <si>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</si>
  <si>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</si>
  <si>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</si>
  <si>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</si>
  <si>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</si>
  <si>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</si>
  <si>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</si>
  <si>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</si>
  <si>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</si>
  <si>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</si>
  <si>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</si>
  <si>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</si>
  <si>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</si>
  <si>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</si>
  <si>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</si>
  <si>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</si>
  <si>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</si>
  <si>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</si>
  <si>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</si>
  <si>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</si>
  <si>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</si>
  <si>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</si>
  <si>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</si>
  <si>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</si>
  <si>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</si>
  <si>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</si>
  <si>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</si>
  <si>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</si>
  <si>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</si>
  <si>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</si>
  <si>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</si>
  <si>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</si>
  <si>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</si>
  <si>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</si>
  <si>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</si>
  <si>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</si>
  <si>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</si>
  <si>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</si>
  <si>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</si>
  <si>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</si>
  <si>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</si>
  <si>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</si>
  <si>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</si>
  <si>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</si>
  <si>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</si>
  <si>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</si>
  <si>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</si>
  <si>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</si>
  <si>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</si>
  <si>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</si>
  <si>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</si>
  <si>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</si>
  <si>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</si>
  <si>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</si>
  <si>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</si>
  <si>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</si>
  <si>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</si>
  <si>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</si>
  <si>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</si>
  <si>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</si>
  <si>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</si>
  <si>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</si>
  <si>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</si>
  <si>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</si>
  <si>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</si>
  <si>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</si>
  <si>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</si>
  <si>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</si>
  <si>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</si>
  <si>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</si>
  <si>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</si>
  <si>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</si>
  <si>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</si>
  <si>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</si>
  <si>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</si>
  <si>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</si>
  <si>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</si>
  <si>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</si>
  <si>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</si>
  <si>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</si>
  <si>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</si>
  <si>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</si>
  <si>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</si>
  <si>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</si>
  <si>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</si>
  <si>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</si>
  <si>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</si>
  <si>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</si>
  <si>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</si>
  <si>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</si>
  <si>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</si>
  <si>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</si>
  <si>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</si>
  <si>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</si>
  <si>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</si>
  <si>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</si>
  <si>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</si>
  <si>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</si>
  <si>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</si>
  <si>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</si>
  <si>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</si>
  <si>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</si>
  <si>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</si>
  <si>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</si>
  <si>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</si>
  <si>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</si>
  <si>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</si>
  <si>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</si>
  <si>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</si>
  <si>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</si>
  <si>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</si>
  <si>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</si>
  <si>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</si>
  <si>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</si>
  <si>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</si>
  <si>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</si>
  <si>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</si>
  <si>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</si>
  <si>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</si>
  <si>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</si>
  <si>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</si>
  <si>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</si>
  <si>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</si>
  <si>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</si>
  <si>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</si>
  <si>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</si>
  <si>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</si>
  <si>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</si>
  <si>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</si>
  <si>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</si>
  <si>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</si>
  <si>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</si>
  <si>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</si>
  <si>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</si>
  <si>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</si>
  <si>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</si>
  <si>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</si>
  <si>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</si>
  <si>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</si>
  <si>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</si>
  <si>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</si>
  <si>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</si>
  <si>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</si>
  <si>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</si>
  <si>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</si>
  <si>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</si>
  <si>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</si>
  <si>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</si>
  <si>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</si>
  <si>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</si>
  <si>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</si>
  <si>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</si>
  <si>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</si>
  <si>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</si>
  <si>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</si>
  <si>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</si>
  <si>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</si>
  <si>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</si>
  <si>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</si>
  <si>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</si>
  <si>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</si>
  <si>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</si>
  <si>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</si>
  <si>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</si>
  <si>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</si>
  <si>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</si>
  <si>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</si>
  <si>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</si>
  <si>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</si>
  <si>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</si>
  <si>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</si>
  <si>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</si>
  <si>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</si>
  <si>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</si>
  <si>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</si>
  <si>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</si>
  <si>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</si>
  <si>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</si>
  <si>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</si>
  <si>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</si>
  <si>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</si>
  <si>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</si>
  <si>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</si>
  <si>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</si>
  <si>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</si>
  <si>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</si>
  <si>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</si>
  <si>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</si>
  <si>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</si>
  <si>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</si>
  <si>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</si>
  <si>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</si>
  <si>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</si>
  <si>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</si>
  <si>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</si>
  <si>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</si>
  <si>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</si>
  <si>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</si>
  <si>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</si>
  <si>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</si>
  <si>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</si>
  <si>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</si>
  <si>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</si>
  <si>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</si>
  <si>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</si>
  <si>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</si>
  <si>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</si>
  <si>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</si>
  <si>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</si>
  <si>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</si>
  <si>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</si>
  <si>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</si>
  <si>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</si>
  <si>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</si>
  <si>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</si>
  <si>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</si>
  <si>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</si>
  <si>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</si>
  <si>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</si>
  <si>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</si>
  <si>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</si>
  <si>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</si>
  <si>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</si>
  <si>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</si>
  <si>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</si>
  <si>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</si>
  <si>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</si>
  <si>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</si>
  <si>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</si>
  <si>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</si>
  <si>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</si>
  <si>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</si>
  <si>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</si>
  <si>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</si>
  <si>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</si>
  <si>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</si>
  <si>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</si>
  <si>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</si>
  <si>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</si>
  <si>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</si>
  <si>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</si>
  <si>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</si>
  <si>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</si>
  <si>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</si>
  <si>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</si>
  <si>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</si>
  <si>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</si>
  <si>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</si>
  <si>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</si>
  <si>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</si>
  <si>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</si>
  <si>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</si>
  <si>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</si>
  <si>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</si>
  <si>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</si>
  <si>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</si>
  <si>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</si>
  <si>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</si>
  <si>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</si>
  <si>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</si>
  <si>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</si>
  <si>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</si>
  <si>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</si>
  <si>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</si>
  <si>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</si>
  <si>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</si>
  <si>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</si>
  <si>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</si>
  <si>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</si>
  <si>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</si>
  <si>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</si>
  <si>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</si>
  <si>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</si>
  <si>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</si>
  <si>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</si>
  <si>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</si>
  <si>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</si>
  <si>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</si>
  <si>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</si>
  <si>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</si>
  <si>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</si>
  <si>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</si>
  <si>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</si>
  <si>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</si>
  <si>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</si>
  <si>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</si>
  <si>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</si>
  <si>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</si>
  <si>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</si>
  <si>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</si>
  <si>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</si>
  <si>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</si>
  <si>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</si>
  <si>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</si>
  <si>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</si>
  <si>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</si>
  <si>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</si>
  <si>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</si>
  <si>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</si>
  <si>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</si>
  <si>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</si>
  <si>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</si>
  <si>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</si>
  <si>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</si>
  <si>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</si>
  <si>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</si>
  <si>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</si>
  <si>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</si>
  <si>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</si>
  <si>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</si>
  <si>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</si>
  <si>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</si>
  <si>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</si>
  <si>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</si>
  <si>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</si>
  <si>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</si>
  <si>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</si>
  <si>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</si>
  <si>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</si>
  <si>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</si>
  <si>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</si>
  <si>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</si>
  <si>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</si>
  <si>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</si>
  <si>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</si>
  <si>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</si>
  <si>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</si>
  <si>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</si>
  <si>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</si>
  <si>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</si>
  <si>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</si>
  <si>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</si>
  <si>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</si>
  <si>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</si>
  <si>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</si>
  <si>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</si>
  <si>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</si>
  <si>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</si>
  <si>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</si>
  <si>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</si>
  <si>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</si>
  <si>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</si>
  <si>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</si>
  <si>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</si>
  <si>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</si>
  <si>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</si>
  <si>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</si>
  <si>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</si>
  <si>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</si>
  <si>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</si>
  <si>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</si>
  <si>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</si>
  <si>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</si>
  <si>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</si>
  <si>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</si>
  <si>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</si>
  <si>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</si>
  <si>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</si>
  <si>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</si>
  <si>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</si>
  <si>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</si>
  <si>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</si>
  <si>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</si>
  <si>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</si>
  <si>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</si>
  <si>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</si>
  <si>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</si>
  <si>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</si>
  <si>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</si>
  <si>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</si>
  <si>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</si>
  <si>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</si>
  <si>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</si>
  <si>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</si>
  <si>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</si>
  <si>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</si>
  <si>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</si>
  <si>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</si>
  <si>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</si>
  <si>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</si>
  <si>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</si>
  <si>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</si>
  <si>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</si>
  <si>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</si>
  <si>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</si>
  <si>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</si>
  <si>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</si>
  <si>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</si>
  <si>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</si>
  <si>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</si>
  <si>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</si>
  <si>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</si>
  <si>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</si>
  <si>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</si>
  <si>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</si>
  <si>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</si>
  <si>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</si>
  <si>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</si>
  <si>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</si>
  <si>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</si>
  <si>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</si>
  <si>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</si>
  <si>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</si>
  <si>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</si>
  <si>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</si>
  <si>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</si>
  <si>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</si>
  <si>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</si>
  <si>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</si>
  <si>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</si>
  <si>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</si>
  <si>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</si>
  <si>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</si>
  <si>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</si>
  <si>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</si>
  <si>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</si>
  <si>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</si>
  <si>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</si>
  <si>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</si>
  <si>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</si>
  <si>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</si>
  <si>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</si>
  <si>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</si>
  <si>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</si>
  <si>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</si>
  <si>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</si>
  <si>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</si>
  <si>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</si>
  <si>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</si>
  <si>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</si>
  <si>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</si>
  <si>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</si>
  <si>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</si>
  <si>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</si>
  <si>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</si>
  <si>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</si>
  <si>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</si>
  <si>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</si>
  <si>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</si>
  <si>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</si>
  <si>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</si>
  <si>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</si>
  <si>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</si>
  <si>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</si>
  <si>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</si>
  <si>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</si>
  <si>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</si>
  <si>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</si>
  <si>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</si>
  <si>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</si>
  <si>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</si>
  <si>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</si>
  <si>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</si>
  <si>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</si>
  <si>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</si>
  <si>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</si>
  <si>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</si>
  <si>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</si>
  <si>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</si>
  <si>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</si>
  <si>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</si>
  <si>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</si>
  <si>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</si>
  <si>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</si>
  <si>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</si>
  <si>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</si>
  <si>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</si>
  <si>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</si>
  <si>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</si>
  <si>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</si>
  <si>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</si>
  <si>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</si>
  <si>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</si>
  <si>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</si>
  <si>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</si>
  <si>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</si>
  <si>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</si>
  <si>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</si>
  <si>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</si>
  <si>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</si>
  <si>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</si>
  <si>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</si>
  <si>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</si>
  <si>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</si>
  <si>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</si>
  <si>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</si>
  <si>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</si>
  <si>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</si>
  <si>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</si>
  <si>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</si>
  <si>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</si>
  <si>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</si>
  <si>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</si>
  <si>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</si>
  <si>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</si>
  <si>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</si>
  <si>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</si>
  <si>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</si>
  <si>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</si>
  <si>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</si>
  <si>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</si>
  <si>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</si>
  <si>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</si>
  <si>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</si>
  <si>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</si>
  <si>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</si>
  <si>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</si>
  <si>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</si>
  <si>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</si>
  <si>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</si>
  <si>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</si>
  <si>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</si>
  <si>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</si>
  <si>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</si>
  <si>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</si>
  <si>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</si>
  <si>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</si>
  <si>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</si>
  <si>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</si>
  <si>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</si>
  <si>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</si>
  <si>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</si>
  <si>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</si>
  <si>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</si>
  <si>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</si>
  <si>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</si>
  <si>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</si>
  <si>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</si>
  <si>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</si>
  <si>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</si>
  <si>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</si>
  <si>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</si>
  <si>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</si>
  <si>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</si>
  <si>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</si>
  <si>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</si>
  <si>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</si>
  <si>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</si>
  <si>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</si>
  <si>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</si>
  <si>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</si>
  <si>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</si>
  <si>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</si>
  <si>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</si>
  <si>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</si>
  <si>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</si>
  <si>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</si>
  <si>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</si>
  <si>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</si>
  <si>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</si>
  <si>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</si>
  <si>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</si>
  <si>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</si>
  <si>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</si>
  <si>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</si>
  <si>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</si>
  <si>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</si>
  <si>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</si>
  <si>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</si>
  <si>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</si>
  <si>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</si>
  <si>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</si>
  <si>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</si>
  <si>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</si>
  <si>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</si>
  <si>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</si>
  <si>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</si>
  <si>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</si>
  <si>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</si>
  <si>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</si>
  <si>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</si>
  <si>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</si>
  <si>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</si>
  <si>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</si>
  <si>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</si>
  <si>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</si>
  <si>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</si>
  <si>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</si>
  <si>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</si>
  <si>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</si>
  <si>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</si>
  <si>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</si>
  <si>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</si>
  <si>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</si>
  <si>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</si>
  <si>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</si>
  <si>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</si>
  <si>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</si>
  <si>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</si>
  <si>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</si>
  <si>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</si>
  <si>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</si>
  <si>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</si>
  <si>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</si>
  <si>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</si>
  <si>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</si>
  <si>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</si>
  <si>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</si>
  <si>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</si>
  <si>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</si>
  <si>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</si>
  <si>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</si>
  <si>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</si>
  <si>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</si>
  <si>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</si>
  <si>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</si>
  <si>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</si>
  <si>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</si>
  <si>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</si>
  <si>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</si>
  <si>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</si>
  <si>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</si>
  <si>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</si>
  <si>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</si>
  <si>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</si>
  <si>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</si>
  <si>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</si>
  <si>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</si>
  <si>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</si>
  <si>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</si>
  <si>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</si>
  <si>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</si>
  <si>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</si>
  <si>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</si>
  <si>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</si>
  <si>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</si>
  <si>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</si>
  <si>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</si>
  <si>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</si>
  <si>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</si>
  <si>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</si>
  <si>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</si>
  <si>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</si>
  <si>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</si>
  <si>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</si>
  <si>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</si>
  <si>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</si>
  <si>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</si>
  <si>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</si>
  <si>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</si>
  <si>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</si>
  <si>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</si>
  <si>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</si>
  <si>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</si>
  <si>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</si>
  <si>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</si>
  <si>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</si>
  <si>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</si>
  <si>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</si>
  <si>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</si>
  <si>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</si>
  <si>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</si>
  <si>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</si>
  <si>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</si>
  <si>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</si>
  <si>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</si>
  <si>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</si>
  <si>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</si>
  <si>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</si>
  <si>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</si>
  <si>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</si>
  <si>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</si>
  <si>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</si>
  <si>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</si>
  <si>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</si>
  <si>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</si>
  <si>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</si>
  <si>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</si>
  <si>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</si>
  <si>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</si>
  <si>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</si>
  <si>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</si>
  <si>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</si>
  <si>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</si>
  <si>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</si>
  <si>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</si>
  <si>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</si>
  <si>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</si>
  <si>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</si>
  <si>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</si>
  <si>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</si>
  <si>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</si>
  <si>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</si>
  <si>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</si>
  <si>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</si>
  <si>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</si>
  <si>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</si>
  <si>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</si>
  <si>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</si>
  <si>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</si>
  <si>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</si>
  <si>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</si>
  <si>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</si>
  <si>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</si>
  <si>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</si>
  <si>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</si>
  <si>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</si>
  <si>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</si>
  <si>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</si>
  <si>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</si>
  <si>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</si>
  <si>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</si>
  <si>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</si>
  <si>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</si>
  <si>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</si>
  <si>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</si>
  <si>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</si>
  <si>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</si>
  <si>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</si>
  <si>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</si>
  <si>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</si>
  <si>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</si>
  <si>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</si>
  <si>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</si>
  <si>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</si>
  <si>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</si>
  <si>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</si>
  <si>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</si>
  <si>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</si>
  <si>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</si>
  <si>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</si>
  <si>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</si>
  <si>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</si>
  <si>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</si>
  <si>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</si>
  <si>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</si>
  <si>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</si>
  <si>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</si>
  <si>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</si>
  <si>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</si>
  <si>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</si>
  <si>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</si>
  <si>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</si>
  <si>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</si>
  <si>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</si>
  <si>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</si>
  <si>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</si>
  <si>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</si>
  <si>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</si>
  <si>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</si>
  <si>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</si>
  <si>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</si>
  <si>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</si>
  <si>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</si>
  <si>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</si>
  <si>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</si>
  <si>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</si>
  <si>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</si>
  <si>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</si>
  <si>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</si>
  <si>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</si>
  <si>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</si>
  <si>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</si>
  <si>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</si>
  <si>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</si>
  <si>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</si>
  <si>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</si>
  <si>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</si>
  <si>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</si>
  <si>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</si>
  <si>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</si>
  <si>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</si>
  <si>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</si>
  <si>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</si>
  <si>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</si>
  <si>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</si>
  <si>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</si>
  <si>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</si>
  <si>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</si>
  <si>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</si>
  <si>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</si>
  <si>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</si>
  <si>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</si>
  <si>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</si>
  <si>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</si>
  <si>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</si>
  <si>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</si>
  <si>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</si>
  <si>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</si>
  <si>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</si>
  <si>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</si>
  <si>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</si>
  <si>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</si>
  <si>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</si>
  <si>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</si>
  <si>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</si>
  <si>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</si>
  <si>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</si>
  <si>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</si>
  <si>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</si>
  <si>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</si>
  <si>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</si>
  <si>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</si>
  <si>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</si>
  <si>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</si>
  <si>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</si>
  <si>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</si>
  <si>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</si>
  <si>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</si>
  <si>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</si>
  <si>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</si>
  <si>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</si>
  <si>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</si>
  <si>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</si>
  <si>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</si>
  <si>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</si>
  <si>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</si>
  <si>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</si>
  <si>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</si>
  <si>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</si>
  <si>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</si>
  <si>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</si>
  <si>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</si>
  <si>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</si>
  <si>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</si>
  <si>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</si>
  <si>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</si>
  <si>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</si>
  <si>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</si>
  <si>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</si>
  <si>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</si>
  <si>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</si>
  <si>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</si>
  <si>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</si>
  <si>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</si>
  <si>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</si>
  <si>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</si>
  <si>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</si>
  <si>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</si>
  <si>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</si>
  <si>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</si>
  <si>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</si>
  <si>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</si>
  <si>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</si>
  <si>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</si>
  <si>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</si>
  <si>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</si>
  <si>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</si>
  <si>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</si>
  <si>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</si>
  <si>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</si>
  <si>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</si>
  <si>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</si>
  <si>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</si>
  <si>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</si>
  <si>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</si>
  <si>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</si>
  <si>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</si>
  <si>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</si>
  <si>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</si>
  <si>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</si>
  <si>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</si>
  <si>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</si>
  <si>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</si>
  <si>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</si>
  <si>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</si>
  <si>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</si>
  <si>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</si>
  <si>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</si>
  <si>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</si>
  <si>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</si>
  <si>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</si>
  <si>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</si>
  <si>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</si>
  <si>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</si>
  <si>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</si>
  <si>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</si>
  <si>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</si>
  <si>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</si>
  <si>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</si>
  <si>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</si>
  <si>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</si>
  <si>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</si>
  <si>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</si>
  <si>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</si>
  <si>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</si>
  <si>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</si>
  <si>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</si>
  <si>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</si>
  <si>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</si>
  <si>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</si>
  <si>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</si>
  <si>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</si>
  <si>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</si>
  <si>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</si>
  <si>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</si>
  <si>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</si>
  <si>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</si>
  <si>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</si>
  <si>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</si>
  <si>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</si>
  <si>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</si>
  <si>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</si>
  <si>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</si>
  <si>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</si>
  <si>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</si>
  <si>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</si>
  <si>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</si>
  <si>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</si>
  <si>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</si>
  <si>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</si>
  <si>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</si>
  <si>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</si>
  <si>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</si>
  <si>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</si>
  <si>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</si>
  <si>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</si>
  <si>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</si>
  <si>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</si>
  <si>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</si>
  <si>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</si>
  <si>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</si>
  <si>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</si>
  <si>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</si>
  <si>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</si>
  <si>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</si>
  <si>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</si>
  <si>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</si>
  <si>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</si>
  <si>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</si>
  <si>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</si>
  <si>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</si>
  <si>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</si>
  <si>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</si>
  <si>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</si>
  <si>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</si>
  <si>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</si>
  <si>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</si>
  <si>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</si>
  <si>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</si>
  <si>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</si>
  <si>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</si>
  <si>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</si>
  <si>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</si>
  <si>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</si>
  <si>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</si>
  <si>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</si>
  <si>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</si>
  <si>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</si>
  <si>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</si>
  <si>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</si>
  <si>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</si>
  <si>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</si>
  <si>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</si>
  <si>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</si>
  <si>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</si>
  <si>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</si>
  <si>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</si>
  <si>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</si>
  <si>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</si>
  <si>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</si>
  <si>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</si>
  <si>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</si>
  <si>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</si>
  <si>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</si>
  <si>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</si>
  <si>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</si>
  <si>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</si>
  <si>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</si>
  <si>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</si>
  <si>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</si>
  <si>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</si>
  <si>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</si>
  <si>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</si>
  <si>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</si>
  <si>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</si>
  <si>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</si>
  <si>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</si>
  <si>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</si>
  <si>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</si>
  <si>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</si>
  <si>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</si>
  <si>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</si>
  <si>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</si>
  <si>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</si>
  <si>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</si>
  <si>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</si>
  <si>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</si>
  <si>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</si>
  <si>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</si>
  <si>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</si>
  <si>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</si>
  <si>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</si>
  <si>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</si>
  <si>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</si>
  <si>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</si>
  <si>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</si>
  <si>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</si>
  <si>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</si>
  <si>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</si>
  <si>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</si>
  <si>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</si>
  <si>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</si>
  <si>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</si>
  <si>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</si>
  <si>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</si>
  <si>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</si>
  <si>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</si>
  <si>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</si>
  <si>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</si>
  <si>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</si>
  <si>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</si>
  <si>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</si>
  <si>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</si>
  <si>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</si>
  <si>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</si>
  <si>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</si>
  <si>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</si>
  <si>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</si>
  <si>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</si>
  <si>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</si>
  <si>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</si>
  <si>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</si>
  <si>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</si>
  <si>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</si>
  <si>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</si>
  <si>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</si>
  <si>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</si>
  <si>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</si>
  <si>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</si>
  <si>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</si>
  <si>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</si>
  <si>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</si>
  <si>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</si>
  <si>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</si>
  <si>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</si>
  <si>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</si>
  <si>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</si>
  <si>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</si>
  <si>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</si>
  <si>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</si>
  <si>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</si>
  <si>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</si>
  <si>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</si>
  <si>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</si>
  <si>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</si>
  <si>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</si>
  <si>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</si>
  <si>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</si>
  <si>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</si>
  <si>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</si>
  <si>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</si>
  <si>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</si>
  <si>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</si>
  <si>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</si>
  <si>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</si>
  <si>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</si>
  <si>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</si>
  <si>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</si>
  <si>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</si>
  <si>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</si>
  <si>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</si>
  <si>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</si>
  <si>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</si>
  <si>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</si>
  <si>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</si>
  <si>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</si>
  <si>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</si>
  <si>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</si>
  <si>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</si>
  <si>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</si>
  <si>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</si>
  <si>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</si>
  <si>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</si>
  <si>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</si>
  <si>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</si>
  <si>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</si>
  <si>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</si>
  <si>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</si>
  <si>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</si>
  <si>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</si>
  <si>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</si>
  <si>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</si>
  <si>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</si>
  <si>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</si>
  <si>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</si>
  <si>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</si>
  <si>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</si>
  <si>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</si>
  <si>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</si>
  <si>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</si>
  <si>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</si>
  <si>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</si>
  <si>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</si>
  <si>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</si>
  <si>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</si>
  <si>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</si>
  <si>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</si>
  <si>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</si>
  <si>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</si>
  <si>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</si>
  <si>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</si>
  <si>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</si>
  <si>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</si>
  <si>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</si>
  <si>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</si>
  <si>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</si>
  <si>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</si>
  <si>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</si>
  <si>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</si>
  <si>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</si>
  <si>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</si>
  <si>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</si>
  <si>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</si>
  <si>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</si>
  <si>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</si>
  <si>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</si>
  <si>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</si>
  <si>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</si>
  <si>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</si>
  <si>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</si>
  <si>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</si>
  <si>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</si>
  <si>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</si>
  <si>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</si>
  <si>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</si>
  <si>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</si>
  <si>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</si>
  <si>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</si>
  <si>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</si>
  <si>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</si>
  <si>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</si>
  <si>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</si>
  <si>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</si>
  <si>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</si>
  <si>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</si>
  <si>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</si>
  <si>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</si>
  <si>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</si>
  <si>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</si>
  <si>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</si>
  <si>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</si>
  <si>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</si>
  <si>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</si>
  <si>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</si>
  <si>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</si>
  <si>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</si>
  <si>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</si>
  <si>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</si>
  <si>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</si>
  <si>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</si>
  <si>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</si>
  <si>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</si>
  <si>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</si>
  <si>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</si>
  <si>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</si>
  <si>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</si>
  <si>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</si>
  <si>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</si>
  <si>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</si>
  <si>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</si>
  <si>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</si>
  <si>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</si>
  <si>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</si>
  <si>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</si>
  <si>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</si>
  <si>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</si>
  <si>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</si>
  <si>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</si>
  <si>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</si>
  <si>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</si>
  <si>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</si>
  <si>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</si>
  <si>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</si>
  <si>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</si>
  <si>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</si>
  <si>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</si>
  <si>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</si>
  <si>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</si>
  <si>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</si>
  <si>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</si>
  <si>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</si>
  <si>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</si>
  <si>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</si>
  <si>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</si>
  <si>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</si>
  <si>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</si>
  <si>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</si>
  <si>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</si>
  <si>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</si>
  <si>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</si>
  <si>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</si>
  <si>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</si>
  <si>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</si>
  <si>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</si>
  <si>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</si>
  <si>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</si>
  <si>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</si>
  <si>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</si>
  <si>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</si>
  <si>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</si>
  <si>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</si>
  <si>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</si>
  <si>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</si>
  <si>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</si>
  <si>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</si>
  <si>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</si>
  <si>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</si>
  <si>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</si>
  <si>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</si>
  <si>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</si>
  <si>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</si>
  <si>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</si>
  <si>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</si>
  <si>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</si>
  <si>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</si>
  <si>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</si>
  <si>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</si>
  <si>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</si>
  <si>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</si>
  <si>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</si>
  <si>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</si>
  <si>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</si>
  <si>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</si>
  <si>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</si>
  <si>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</si>
  <si>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</si>
  <si>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</si>
  <si>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</si>
  <si>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</si>
  <si>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</si>
  <si>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</si>
  <si>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</si>
  <si>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</si>
  <si>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</si>
  <si>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</si>
  <si>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</si>
  <si>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</si>
  <si>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</si>
  <si>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</si>
  <si>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</si>
  <si>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</si>
  <si>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</si>
  <si>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</si>
  <si>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</si>
  <si>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</si>
  <si>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</si>
  <si>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</si>
  <si>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</si>
  <si>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</si>
  <si>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</si>
  <si>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</si>
  <si>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</si>
  <si>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</si>
  <si>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</si>
  <si>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</si>
  <si>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</si>
  <si>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</si>
  <si>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</si>
  <si>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</si>
  <si>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</si>
  <si>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</si>
  <si>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</si>
  <si>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</si>
  <si>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</si>
  <si>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</si>
  <si>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</si>
  <si>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</si>
  <si>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</si>
  <si>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</si>
  <si>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</si>
  <si>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</si>
  <si>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</si>
  <si>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</si>
  <si>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</si>
  <si>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</si>
  <si>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</si>
  <si>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</si>
  <si>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</si>
  <si>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</si>
  <si>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</si>
  <si>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</si>
  <si>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</si>
  <si>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</si>
  <si>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</si>
  <si>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</si>
  <si>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</si>
  <si>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</si>
  <si>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</si>
  <si>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</si>
  <si>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</si>
  <si>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</si>
  <si>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</si>
  <si>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</si>
  <si>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</si>
  <si>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</si>
  <si>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</si>
  <si>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</si>
  <si>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</si>
  <si>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</si>
  <si>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</si>
  <si>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</si>
  <si>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</si>
  <si>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</si>
  <si>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</si>
  <si>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</si>
  <si>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</si>
  <si>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</si>
  <si>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</si>
  <si>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</si>
  <si>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</si>
  <si>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</si>
  <si>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</si>
  <si>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</si>
  <si>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</si>
  <si>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</si>
  <si>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</si>
  <si>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</si>
  <si>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</si>
  <si>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</si>
  <si>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</si>
  <si>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</si>
  <si>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</si>
  <si>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</si>
  <si>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</si>
  <si>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</si>
  <si>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</si>
  <si>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</si>
  <si>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</si>
  <si>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</si>
  <si>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</si>
  <si>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</si>
  <si>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</si>
  <si>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</si>
  <si>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</si>
  <si>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</si>
  <si>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</si>
  <si>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</si>
  <si>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</si>
  <si>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</si>
  <si>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</si>
  <si>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</si>
  <si>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</si>
  <si>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</si>
  <si>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</si>
  <si>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</si>
  <si>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</si>
  <si>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</si>
  <si>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</si>
  <si>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</si>
  <si>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</si>
  <si>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</si>
  <si>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</si>
  <si>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</si>
  <si>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</si>
  <si>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</si>
  <si>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</si>
  <si>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</si>
  <si>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</si>
  <si>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</si>
  <si>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</si>
  <si>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</si>
  <si>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</si>
  <si>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</si>
  <si>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</si>
  <si>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</si>
  <si>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</si>
  <si>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</si>
  <si>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</si>
  <si>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</si>
  <si>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</si>
  <si>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</si>
  <si>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</si>
  <si>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</si>
  <si>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</si>
  <si>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</si>
  <si>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</si>
  <si>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</si>
  <si>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</si>
  <si>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</si>
  <si>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</si>
  <si>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</si>
  <si>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</si>
  <si>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</si>
  <si>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</si>
  <si>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</si>
  <si>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</si>
  <si>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</si>
  <si>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</si>
  <si>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</si>
  <si>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</si>
  <si>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</si>
  <si>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</si>
  <si>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</si>
  <si>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</si>
  <si>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</si>
  <si>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</si>
  <si>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</si>
  <si>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</si>
  <si>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</si>
  <si>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</si>
  <si>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</si>
  <si>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</si>
  <si>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</si>
  <si>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</si>
  <si>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</si>
  <si>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</si>
  <si>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</si>
  <si>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</si>
  <si>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</si>
  <si>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</si>
  <si>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</si>
  <si>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</si>
  <si>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</si>
  <si>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</si>
  <si>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</si>
  <si>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</si>
  <si>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</si>
  <si>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</si>
  <si>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</si>
  <si>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</si>
  <si>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</si>
  <si>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</si>
  <si>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</si>
  <si>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</si>
  <si>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</si>
  <si>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</si>
  <si>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</si>
  <si>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</si>
  <si>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</si>
  <si>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</si>
  <si>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</si>
  <si>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</si>
  <si>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</si>
  <si>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</si>
  <si>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</si>
  <si>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</si>
  <si>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</si>
  <si>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</si>
  <si>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</si>
  <si>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</si>
  <si>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</si>
  <si>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</si>
  <si>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</si>
  <si>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</si>
  <si>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</si>
  <si>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</si>
  <si>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</si>
  <si>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</si>
  <si>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</si>
  <si>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</si>
  <si>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</si>
  <si>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</si>
  <si>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</si>
  <si>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</si>
  <si>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</si>
  <si>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</si>
  <si>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</si>
  <si>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</si>
  <si>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</si>
  <si>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</si>
  <si>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</si>
  <si>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</si>
  <si>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</si>
  <si>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</si>
  <si>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</si>
  <si>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</si>
  <si>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</si>
  <si>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</si>
  <si>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</si>
  <si>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</si>
  <si>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</si>
  <si>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</si>
  <si>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</si>
  <si>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</si>
  <si>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</si>
  <si>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</si>
  <si>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</si>
  <si>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</si>
  <si>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</si>
  <si>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</si>
  <si>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</si>
  <si>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</si>
  <si>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</si>
  <si>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</si>
  <si>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</si>
  <si>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</si>
  <si>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</si>
  <si>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</si>
  <si>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</si>
  <si>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</si>
  <si>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</si>
  <si>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</si>
  <si>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</si>
  <si>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</si>
  <si>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</si>
  <si>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</si>
  <si>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</si>
  <si>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</si>
  <si>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</si>
  <si>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</si>
  <si>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</si>
  <si>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</si>
  <si>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</si>
  <si>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</si>
  <si>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</si>
  <si>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</si>
  <si>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</si>
  <si>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</si>
  <si>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</si>
  <si>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</si>
  <si>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</si>
  <si>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</si>
  <si>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</si>
  <si>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</si>
  <si>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</si>
  <si>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</si>
  <si>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</si>
  <si>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</si>
  <si>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</si>
  <si>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</si>
  <si>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</si>
  <si>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</si>
  <si>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</si>
  <si>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</si>
  <si>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</si>
  <si>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</si>
  <si>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</si>
  <si>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</si>
  <si>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</si>
  <si>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</si>
  <si>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</si>
  <si>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</si>
  <si>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</si>
  <si>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</si>
  <si>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</si>
  <si>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</si>
  <si>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</si>
  <si>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</si>
  <si>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</si>
  <si>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</si>
  <si>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</si>
  <si>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</si>
  <si>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</si>
  <si>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</si>
  <si>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</si>
  <si>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</si>
  <si>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</si>
  <si>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</si>
  <si>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</si>
  <si>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</si>
  <si>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</si>
  <si>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</si>
  <si>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</si>
  <si>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</si>
  <si>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</si>
  <si>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</si>
  <si>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</si>
  <si>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</si>
  <si>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</si>
  <si>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</si>
  <si>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</si>
  <si>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</si>
  <si>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</si>
  <si>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</si>
  <si>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</si>
  <si>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</si>
  <si>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</si>
  <si>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</si>
  <si>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</si>
  <si>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</si>
  <si>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</si>
  <si>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</si>
  <si>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</si>
  <si>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</si>
  <si>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</si>
  <si>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</si>
  <si>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</si>
  <si>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</si>
  <si>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</si>
  <si>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</si>
  <si>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</si>
  <si>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</si>
  <si>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</si>
  <si>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</si>
  <si>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</si>
  <si>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</si>
  <si>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</si>
  <si>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</si>
  <si>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</si>
  <si>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</si>
  <si>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</si>
  <si>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</si>
  <si>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</si>
  <si>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</si>
  <si>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</si>
  <si>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</si>
  <si>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</si>
  <si>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</si>
  <si>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</si>
  <si>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</si>
  <si>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</si>
  <si>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</si>
  <si>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</si>
  <si>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</si>
  <si>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</si>
  <si>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</si>
  <si>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</si>
  <si>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</si>
  <si>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</si>
  <si>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</si>
  <si>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</si>
  <si>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</si>
  <si>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</si>
  <si>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</si>
  <si>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</si>
  <si>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</si>
  <si>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</si>
  <si>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</si>
  <si>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</si>
  <si>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</si>
  <si>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</si>
  <si>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</si>
  <si>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</si>
  <si>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</si>
  <si>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</si>
  <si>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</si>
  <si>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</si>
  <si>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</si>
  <si>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</si>
  <si>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</si>
  <si>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</si>
  <si>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</si>
  <si>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</si>
  <si>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</si>
  <si>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</si>
  <si>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</si>
  <si>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</si>
  <si>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</si>
  <si>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</si>
  <si>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</si>
  <si>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</si>
  <si>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</si>
  <si>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</si>
  <si>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</si>
  <si>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</si>
  <si>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</si>
  <si>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</si>
  <si>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</si>
  <si>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</si>
  <si>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</si>
  <si>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</si>
  <si>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</si>
  <si>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</si>
  <si>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</si>
  <si>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</si>
  <si>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</si>
  <si>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</si>
  <si>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</si>
  <si>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</si>
  <si>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</si>
  <si>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</si>
  <si>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</si>
  <si>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</si>
  <si>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</si>
  <si>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</si>
  <si>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</si>
  <si>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</si>
  <si>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</si>
  <si>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</si>
  <si>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</si>
  <si>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</si>
  <si>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</si>
  <si>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</si>
  <si>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</si>
  <si>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</si>
  <si>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</si>
  <si>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</si>
  <si>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</si>
  <si>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</si>
  <si>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</si>
  <si>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</si>
  <si>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</si>
  <si>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</si>
  <si>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</si>
  <si>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</si>
  <si>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</si>
  <si>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</si>
  <si>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</si>
  <si>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</si>
  <si>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</si>
  <si>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</si>
  <si>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</si>
  <si>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</si>
  <si>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</si>
  <si>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</si>
  <si>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</si>
  <si>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</si>
  <si>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</si>
  <si>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</si>
  <si>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</si>
  <si>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</si>
  <si>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</si>
  <si>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</si>
  <si>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</si>
  <si>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</si>
  <si>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</si>
  <si>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</si>
  <si>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</si>
  <si>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</si>
  <si>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</si>
  <si>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</si>
  <si>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</si>
  <si>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</si>
  <si>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</si>
  <si>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</si>
  <si>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</si>
  <si>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</si>
  <si>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</si>
  <si>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</si>
  <si>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</si>
  <si>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</si>
  <si>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</si>
  <si>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</si>
  <si>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</si>
  <si>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</si>
  <si>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</si>
  <si>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</si>
  <si>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</si>
  <si>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</si>
  <si>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</si>
  <si>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</si>
  <si>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</si>
  <si>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</si>
  <si>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</si>
  <si>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</si>
  <si>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</si>
  <si>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</si>
  <si>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</si>
  <si>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</si>
  <si>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</si>
  <si>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</si>
  <si>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</si>
  <si>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</si>
  <si>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</si>
  <si>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</si>
  <si>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</si>
  <si>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</si>
  <si>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</si>
  <si>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</si>
  <si>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</si>
  <si>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</si>
  <si>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</si>
  <si>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</si>
  <si>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</si>
  <si>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</si>
  <si>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</si>
  <si>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</si>
  <si>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</si>
  <si>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</si>
  <si>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</si>
  <si>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</si>
  <si>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</si>
  <si>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</si>
  <si>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</si>
  <si>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</si>
  <si>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</si>
  <si>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</si>
  <si>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</si>
  <si>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</si>
  <si>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</si>
  <si>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</si>
  <si>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</si>
  <si>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</si>
  <si>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</si>
  <si>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</si>
  <si>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</si>
  <si>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</si>
  <si>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</si>
  <si>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</si>
  <si>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</si>
  <si>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</si>
  <si>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</si>
  <si>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</si>
  <si>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</si>
  <si>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</si>
  <si>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</si>
  <si>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</si>
  <si>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</si>
  <si>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</si>
  <si>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</si>
  <si>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</si>
  <si>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</si>
  <si>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</si>
  <si>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</si>
  <si>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</si>
  <si>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</si>
  <si>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</si>
  <si>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</si>
  <si>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</si>
  <si>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</si>
  <si>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</si>
  <si>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</si>
  <si>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</si>
  <si>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</si>
  <si>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</si>
  <si>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</si>
  <si>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</si>
  <si>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</si>
  <si>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</si>
  <si>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</si>
  <si>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</si>
  <si>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</si>
  <si>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</si>
  <si>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</si>
  <si>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</si>
  <si>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</si>
  <si>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</si>
  <si>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</si>
  <si>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</si>
  <si>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</si>
  <si>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</si>
  <si>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</si>
  <si>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</si>
  <si>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</si>
  <si>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</si>
  <si>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</si>
  <si>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</si>
  <si>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</si>
  <si>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</si>
  <si>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</si>
  <si>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</si>
  <si>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</si>
  <si>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</si>
  <si>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</si>
  <si>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</si>
  <si>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</si>
  <si>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</si>
  <si>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</si>
  <si>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</si>
  <si>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</si>
  <si>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</si>
  <si>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</si>
  <si>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</si>
  <si>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</si>
  <si>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</si>
  <si>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</si>
  <si>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</si>
  <si>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</si>
  <si>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</si>
  <si>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</si>
  <si>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</si>
  <si>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</si>
  <si>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</si>
  <si>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</si>
  <si>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</si>
  <si>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</si>
  <si>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</si>
  <si>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</si>
  <si>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</si>
  <si>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</si>
  <si>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</si>
  <si>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</si>
  <si>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</si>
  <si>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</si>
  <si>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</si>
  <si>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</si>
  <si>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</si>
  <si>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</si>
  <si>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</si>
  <si>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</si>
  <si>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</si>
  <si>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</si>
  <si>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</si>
  <si>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</si>
  <si>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</si>
  <si>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</si>
  <si>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</si>
  <si>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</si>
  <si>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</si>
  <si>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</si>
  <si>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</si>
  <si>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</si>
  <si>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</si>
  <si>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</si>
  <si>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</si>
  <si>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</si>
  <si>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</si>
  <si>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</si>
  <si>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</si>
  <si>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</si>
  <si>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</si>
  <si>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</si>
  <si>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</si>
  <si>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</si>
  <si>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</si>
  <si>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</si>
  <si>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</si>
  <si>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</si>
  <si>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</si>
  <si>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</si>
  <si>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</si>
  <si>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</si>
  <si>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</si>
  <si>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</si>
  <si>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</si>
  <si>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</si>
  <si>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</si>
  <si>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</si>
  <si>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</si>
  <si>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</si>
  <si>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</si>
  <si>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</si>
  <si>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</si>
  <si>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</si>
  <si>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</si>
  <si>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</si>
  <si>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</si>
  <si>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</si>
  <si>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</si>
  <si>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</si>
  <si>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</si>
  <si>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</si>
  <si>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</si>
  <si>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</si>
  <si>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</si>
  <si>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</si>
  <si>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</si>
  <si>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</si>
  <si>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</si>
  <si>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</si>
  <si>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</si>
  <si>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</si>
  <si>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</si>
  <si>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</si>
  <si>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</si>
  <si>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</si>
  <si>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</si>
  <si>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</si>
  <si>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</si>
  <si>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</si>
  <si>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</si>
  <si>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</si>
  <si>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</si>
  <si>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</si>
  <si>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</si>
  <si>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</si>
  <si>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</si>
  <si>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</si>
  <si>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</si>
  <si>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</si>
  <si>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</si>
  <si>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</si>
  <si>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</si>
  <si>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</si>
  <si>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</si>
  <si>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</si>
  <si>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</si>
  <si>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</si>
  <si>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</si>
  <si>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</si>
  <si>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</si>
  <si>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</si>
  <si>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</si>
  <si>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</si>
  <si>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</si>
  <si>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</si>
  <si>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</si>
  <si>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</si>
  <si>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</si>
  <si>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</si>
  <si>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</si>
  <si>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</si>
  <si>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</si>
  <si>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</si>
  <si>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</si>
  <si>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</si>
  <si>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</si>
  <si>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</si>
  <si>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</si>
  <si>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</si>
  <si>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</si>
  <si>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</si>
  <si>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</si>
  <si>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</si>
  <si>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</si>
  <si>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</si>
  <si>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</si>
  <si>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</si>
  <si>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</si>
  <si>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</si>
  <si>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</si>
  <si>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</si>
  <si>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</si>
  <si>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</si>
  <si>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</si>
  <si>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</si>
  <si>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</si>
  <si>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</si>
  <si>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</si>
  <si>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</si>
  <si>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</si>
  <si>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</si>
  <si>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</si>
  <si>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</si>
  <si>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</si>
  <si>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</si>
  <si>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</si>
  <si>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</si>
  <si>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</si>
  <si>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</si>
  <si>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</si>
  <si>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</si>
  <si>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</si>
  <si>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</si>
  <si>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</si>
  <si>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</si>
  <si>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</si>
  <si>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</si>
  <si>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</si>
  <si>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</si>
  <si>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</si>
  <si>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</si>
  <si>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</si>
  <si>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</si>
  <si>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</si>
  <si>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</si>
  <si>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</si>
  <si>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</si>
  <si>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</si>
  <si>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</si>
  <si>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</si>
  <si>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</si>
  <si>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</si>
  <si>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</si>
  <si>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</si>
  <si>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</si>
  <si>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</si>
  <si>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</si>
  <si>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</si>
  <si>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</si>
  <si>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</si>
  <si>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</si>
  <si>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</si>
  <si>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</si>
  <si>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</si>
  <si>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</si>
  <si>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</si>
  <si>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</si>
  <si>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</si>
  <si>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</si>
  <si>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</si>
  <si>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</si>
  <si>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</si>
  <si>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</si>
  <si>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</si>
  <si>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</si>
  <si>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</si>
  <si>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</si>
  <si>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</si>
  <si>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</si>
  <si>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</si>
  <si>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</si>
  <si>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</si>
  <si>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</si>
  <si>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</si>
  <si>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</si>
  <si>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</si>
  <si>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</si>
  <si>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</si>
  <si>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</si>
  <si>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</si>
  <si>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</si>
  <si>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</si>
  <si>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</si>
  <si>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</si>
  <si>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</si>
  <si>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</si>
  <si>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</si>
  <si>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</si>
  <si>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</si>
  <si>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</si>
  <si>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</si>
  <si>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</si>
  <si>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</si>
  <si>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</si>
  <si>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</si>
  <si>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</si>
  <si>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</si>
  <si>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</si>
  <si>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</si>
  <si>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</si>
  <si>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</si>
  <si>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</si>
  <si>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</si>
  <si>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</si>
  <si>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</si>
  <si>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</si>
  <si>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</si>
  <si>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</si>
  <si>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</si>
  <si>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</si>
  <si>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</si>
  <si>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</si>
  <si>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</si>
  <si>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</si>
  <si>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</si>
  <si>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</si>
  <si>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</si>
  <si>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</si>
  <si>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</si>
  <si>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</si>
  <si>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</si>
  <si>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</si>
  <si>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</si>
  <si>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</si>
  <si>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</si>
  <si>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</si>
  <si>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</si>
  <si>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</si>
  <si>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</si>
  <si>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</si>
  <si>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</si>
  <si>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</si>
  <si>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</si>
  <si>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</si>
  <si>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</si>
  <si>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</si>
  <si>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</si>
  <si>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</si>
  <si>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</si>
  <si>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</si>
  <si>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</si>
  <si>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</si>
  <si>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</si>
  <si>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</si>
  <si>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</si>
  <si>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</si>
  <si>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</si>
  <si>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</si>
  <si>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</si>
  <si>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</si>
  <si>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</si>
  <si>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</si>
  <si>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</si>
  <si>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</si>
  <si>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</si>
  <si>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</si>
  <si>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</si>
  <si>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</si>
  <si>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</si>
  <si>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</si>
  <si>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</si>
  <si>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</si>
  <si>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</si>
  <si>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</si>
  <si>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</si>
  <si>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</si>
  <si>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</si>
  <si>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</si>
  <si>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</si>
  <si>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</si>
  <si>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</si>
  <si>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</si>
  <si>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</si>
  <si>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</si>
  <si>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</si>
  <si>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</si>
  <si>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</si>
  <si>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</si>
  <si>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</si>
  <si>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</si>
  <si>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</si>
  <si>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</si>
  <si>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</si>
  <si>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</si>
  <si>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</si>
  <si>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</si>
  <si>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</si>
  <si>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</si>
  <si>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</si>
  <si>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</si>
  <si>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</si>
  <si>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</si>
  <si>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</si>
  <si>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</si>
  <si>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</si>
  <si>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</si>
  <si>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</si>
  <si>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</si>
  <si>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</si>
  <si>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</si>
  <si>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</si>
  <si>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</si>
  <si>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</si>
  <si>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</si>
  <si>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</si>
  <si>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</si>
  <si>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</si>
  <si>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</si>
  <si>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</si>
  <si>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</si>
  <si>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</si>
  <si>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</si>
  <si>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</si>
  <si>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</si>
  <si>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</si>
  <si>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</si>
  <si>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</si>
  <si>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</si>
  <si>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</si>
  <si>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</si>
  <si>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</si>
  <si>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</si>
  <si>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</si>
  <si>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</si>
  <si>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</si>
  <si>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</si>
  <si>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</si>
  <si>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</si>
  <si>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</si>
  <si>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</si>
  <si>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</si>
  <si>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</si>
  <si>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</si>
  <si>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</si>
  <si>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</si>
  <si>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</si>
  <si>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</si>
  <si>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</si>
  <si>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</si>
  <si>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</si>
  <si>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</si>
  <si>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</si>
  <si>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</si>
  <si>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</si>
  <si>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</si>
  <si>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</si>
  <si>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</si>
  <si>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</si>
  <si>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</si>
  <si>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</si>
  <si>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</si>
  <si>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</si>
  <si>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</si>
  <si>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</si>
  <si>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</si>
  <si>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</si>
  <si>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</si>
  <si>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</si>
  <si>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</si>
  <si>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</si>
  <si>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</si>
  <si>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</si>
  <si>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</si>
  <si>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</si>
  <si>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</si>
  <si>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</si>
  <si>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</si>
  <si>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</si>
  <si>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</si>
  <si>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</si>
  <si>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</si>
  <si>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</si>
  <si>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</si>
  <si>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</si>
  <si>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</si>
  <si>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</si>
  <si>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</si>
  <si>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</si>
  <si>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</si>
  <si>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</si>
  <si>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</si>
  <si>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</si>
  <si>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</si>
  <si>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</si>
  <si>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</si>
  <si>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</si>
  <si>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</si>
  <si>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</si>
  <si>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</si>
  <si>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</si>
  <si>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</si>
  <si>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</si>
  <si>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</si>
  <si>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</si>
  <si>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</si>
  <si>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</si>
  <si>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</si>
  <si>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</si>
  <si>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</si>
  <si>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</si>
  <si>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</si>
  <si>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</si>
  <si>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</si>
  <si>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</si>
  <si>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</si>
  <si>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</si>
  <si>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</si>
  <si>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</si>
  <si>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</si>
  <si>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</si>
  <si>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</si>
  <si>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</si>
  <si>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</si>
  <si>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</si>
  <si>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</si>
  <si>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</si>
  <si>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</si>
  <si>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</si>
  <si>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</si>
  <si>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</si>
  <si>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</si>
  <si>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</si>
  <si>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</si>
  <si>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</si>
  <si>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</si>
  <si>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</si>
  <si>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</si>
  <si>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</si>
  <si>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</si>
  <si>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</si>
  <si>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</si>
  <si>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</si>
  <si>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</si>
  <si>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</si>
  <si>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</si>
  <si>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</si>
  <si>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</si>
  <si>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</si>
  <si>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</si>
  <si>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</si>
  <si>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</si>
  <si>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</si>
  <si>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</si>
  <si>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</si>
  <si>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</si>
  <si>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</si>
  <si>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</si>
  <si>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</si>
  <si>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</si>
  <si>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</si>
  <si>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</si>
  <si>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</si>
  <si>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</si>
  <si>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</si>
  <si>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</si>
  <si>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</si>
  <si>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</si>
  <si>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</si>
  <si>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</si>
  <si>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</si>
  <si>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</si>
  <si>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</si>
  <si>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</si>
  <si>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</si>
  <si>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</si>
  <si>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</si>
  <si>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</si>
  <si>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</si>
  <si>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</si>
  <si>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</si>
  <si>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</si>
  <si>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</si>
  <si>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</si>
  <si>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</si>
  <si>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</si>
  <si>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</si>
  <si>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</si>
  <si>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</si>
  <si>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</si>
  <si>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</si>
  <si>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</si>
  <si>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</si>
  <si>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</si>
  <si>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</si>
  <si>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</si>
  <si>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</si>
  <si>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</si>
  <si>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</si>
  <si>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</si>
  <si>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</si>
  <si>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</si>
  <si>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</si>
  <si>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</si>
  <si>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</si>
  <si>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</si>
  <si>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</si>
  <si>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</si>
  <si>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</si>
  <si>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</si>
  <si>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</si>
  <si>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</si>
  <si>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</si>
  <si>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</si>
  <si>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</si>
  <si>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</si>
  <si>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</si>
  <si>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</si>
  <si>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</si>
  <si>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</si>
  <si>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</si>
  <si>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</si>
  <si>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</si>
  <si>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</si>
  <si>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</si>
  <si>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</si>
  <si>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</si>
  <si>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</si>
  <si>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</si>
  <si>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</si>
  <si>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</si>
  <si>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</si>
  <si>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</si>
  <si>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</si>
  <si>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</si>
  <si>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</si>
  <si>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</si>
  <si>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</si>
  <si>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</si>
  <si>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</si>
  <si>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</si>
  <si>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</si>
  <si>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</si>
  <si>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</si>
  <si>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</si>
  <si>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</si>
  <si>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</si>
  <si>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</si>
  <si>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</si>
  <si>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</si>
  <si>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</si>
  <si>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</si>
  <si>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</si>
  <si>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</si>
  <si>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</si>
  <si>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</si>
  <si>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</si>
  <si>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</si>
  <si>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</si>
  <si>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</si>
  <si>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</si>
  <si>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</si>
  <si>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</si>
  <si>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</si>
  <si>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</si>
  <si>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</si>
  <si>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</si>
  <si>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</si>
  <si>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</si>
  <si>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</si>
  <si>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</si>
  <si>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</si>
  <si>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</si>
  <si>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</si>
  <si>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</si>
  <si>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</si>
  <si>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</si>
  <si>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</si>
  <si>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</si>
  <si>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</si>
  <si>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</si>
  <si>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</si>
  <si>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</si>
  <si>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</si>
  <si>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</si>
  <si>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</si>
  <si>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</si>
  <si>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</si>
  <si>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</si>
  <si>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</si>
  <si>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</si>
  <si>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</si>
  <si>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</si>
  <si>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</si>
  <si>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</si>
  <si>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</si>
  <si>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</si>
  <si>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</si>
  <si>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</si>
  <si>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</si>
  <si>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</si>
  <si>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</si>
  <si>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</si>
  <si>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</si>
  <si>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</si>
  <si>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</si>
  <si>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</si>
  <si>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</si>
  <si>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</si>
  <si>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</si>
  <si>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</si>
  <si>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</si>
  <si>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</si>
  <si>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</si>
  <si>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</si>
  <si>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</si>
  <si>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</si>
  <si>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</si>
  <si>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</si>
  <si>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</si>
  <si>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</si>
  <si>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</si>
  <si>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</si>
  <si>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</si>
  <si>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</si>
  <si>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</si>
  <si>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</si>
  <si>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</si>
  <si>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</si>
  <si>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</si>
  <si>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</si>
  <si>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</si>
  <si>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</si>
  <si>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</si>
  <si>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</si>
  <si>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</si>
  <si>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</si>
  <si>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</si>
  <si>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</si>
  <si>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</si>
  <si>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</si>
  <si>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</si>
  <si>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</si>
  <si>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</si>
  <si>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</si>
  <si>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</si>
  <si>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</si>
  <si>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</si>
  <si>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</si>
  <si>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</si>
  <si>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</si>
  <si>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</si>
  <si>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</si>
  <si>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</si>
  <si>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</si>
  <si>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</si>
  <si>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</si>
  <si>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</si>
  <si>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</si>
  <si>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</si>
  <si>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</si>
  <si>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</si>
  <si>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</si>
  <si>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</si>
  <si>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</si>
  <si>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</si>
  <si>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</si>
  <si>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</si>
  <si>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</si>
  <si>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</si>
  <si>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</si>
  <si>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</si>
  <si>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</si>
  <si>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</si>
  <si>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</si>
  <si>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</si>
  <si>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</si>
  <si>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</si>
  <si>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</si>
  <si>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</si>
  <si>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</si>
  <si>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</si>
  <si>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</si>
  <si>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</si>
  <si>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</si>
  <si>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</si>
  <si>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</si>
  <si>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</si>
  <si>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</si>
  <si>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</si>
  <si>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</si>
  <si>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</si>
  <si>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</si>
  <si>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</si>
  <si>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</si>
  <si>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</si>
  <si>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</si>
  <si>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</si>
  <si>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</si>
  <si>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</si>
  <si>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</si>
  <si>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</si>
  <si>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</si>
  <si>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</si>
  <si>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</si>
  <si>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</si>
  <si>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</si>
  <si>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</si>
  <si>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</si>
  <si>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</si>
  <si>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</si>
  <si>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</si>
  <si>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</si>
  <si>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</si>
  <si>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</si>
  <si>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</si>
  <si>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</si>
  <si>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</si>
  <si>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</si>
  <si>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</si>
  <si>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</si>
  <si>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</si>
  <si>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</si>
  <si>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</si>
  <si>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</si>
  <si>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</si>
  <si>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</si>
  <si>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</si>
  <si>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</si>
  <si>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</si>
  <si>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</si>
  <si>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</si>
  <si>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</si>
  <si>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</si>
  <si>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</si>
  <si>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</si>
  <si>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</si>
  <si>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</si>
  <si>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</si>
  <si>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</si>
  <si>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</si>
  <si>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</si>
  <si>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</si>
  <si>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</si>
  <si>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</si>
  <si>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</si>
  <si>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</si>
  <si>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</si>
  <si>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</si>
  <si>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</si>
  <si>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</si>
  <si>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</si>
  <si>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</si>
  <si>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</si>
  <si>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</si>
  <si>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</si>
  <si>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</si>
  <si>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</si>
  <si>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</si>
  <si>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</si>
  <si>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</si>
  <si>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</si>
  <si>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</si>
  <si>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</si>
  <si>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</si>
  <si>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</si>
  <si>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</si>
  <si>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</si>
  <si>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</si>
  <si>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</si>
  <si>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</si>
  <si>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</si>
  <si>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</si>
  <si>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</si>
  <si>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</si>
  <si>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</si>
  <si>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</si>
  <si>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</si>
  <si>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</si>
  <si>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</si>
  <si>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</si>
  <si>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</si>
  <si>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</si>
  <si>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</si>
  <si>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</si>
  <si>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</si>
  <si>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</si>
  <si>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</si>
  <si>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</si>
  <si>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</si>
  <si>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</si>
  <si>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</si>
  <si>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</si>
  <si>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</si>
  <si>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</si>
  <si>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</si>
  <si>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</si>
  <si>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</si>
  <si>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</si>
  <si>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</si>
  <si>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</si>
  <si>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</si>
  <si>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</si>
  <si>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</si>
  <si>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</si>
  <si>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</si>
  <si>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</si>
  <si>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</si>
  <si>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</si>
  <si>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</si>
  <si>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</si>
  <si>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</si>
  <si>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</si>
  <si>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</si>
  <si>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</si>
  <si>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</si>
  <si>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</si>
  <si>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</si>
  <si>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</si>
  <si>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</si>
  <si>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</si>
  <si>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</si>
  <si>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</si>
  <si>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</si>
  <si>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</si>
  <si>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</si>
  <si>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</si>
  <si>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</si>
  <si>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</si>
  <si>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</si>
  <si>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</si>
  <si>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</si>
  <si>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</si>
  <si>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</si>
  <si>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</si>
  <si>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</si>
  <si>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</si>
  <si>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</si>
  <si>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</si>
  <si>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</si>
  <si>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</si>
  <si>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</si>
  <si>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</si>
  <si>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</si>
  <si>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</si>
  <si>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</si>
  <si>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</si>
  <si>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</si>
  <si>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</si>
  <si>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</si>
  <si>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</si>
  <si>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</si>
  <si>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</si>
  <si>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</si>
  <si>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</si>
  <si>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</si>
  <si>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</si>
  <si>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</si>
  <si>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</si>
  <si>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</si>
  <si>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</si>
  <si>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</si>
  <si>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</si>
  <si>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</si>
  <si>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</si>
  <si>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</si>
  <si>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</si>
  <si>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</si>
  <si>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</si>
  <si>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</si>
  <si>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</si>
  <si>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</si>
  <si>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</si>
  <si>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</si>
  <si>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</si>
  <si>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</si>
  <si>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</si>
  <si>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</si>
  <si>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</si>
  <si>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</si>
  <si>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</si>
  <si>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</si>
  <si>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</si>
  <si>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</si>
  <si>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</si>
  <si>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</si>
  <si>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</si>
  <si>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</si>
  <si>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</si>
  <si>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</si>
  <si>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</si>
  <si>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</si>
  <si>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</si>
  <si>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</si>
  <si>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</si>
  <si>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</si>
  <si>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</si>
  <si>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</si>
  <si>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</si>
  <si>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</si>
  <si>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</si>
  <si>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</si>
  <si>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</si>
  <si>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</si>
  <si>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</si>
  <si>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</si>
  <si>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</si>
  <si>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</si>
  <si>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</si>
  <si>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</si>
  <si>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</si>
  <si>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</si>
  <si>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</si>
  <si>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</si>
  <si>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</si>
  <si>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</si>
  <si>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</si>
  <si>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</si>
  <si>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</si>
  <si>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</si>
  <si>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</si>
  <si>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</si>
  <si>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</si>
  <si>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</si>
  <si>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</si>
  <si>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</si>
  <si>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</si>
  <si>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</si>
  <si>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</si>
  <si>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</si>
  <si>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</si>
  <si>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</si>
  <si>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</si>
  <si>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</si>
  <si>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</si>
  <si>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</si>
  <si>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</si>
  <si>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</si>
  <si>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</si>
  <si>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</si>
  <si>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</si>
  <si>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</si>
  <si>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</si>
  <si>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</si>
  <si>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</si>
  <si>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</si>
  <si>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</si>
  <si>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</si>
  <si>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</si>
  <si>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</si>
  <si>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</si>
  <si>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</si>
  <si>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</si>
  <si>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</si>
  <si>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</si>
  <si>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</si>
  <si>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</si>
  <si>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</si>
  <si>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</si>
  <si>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</si>
  <si>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</si>
  <si>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</si>
  <si>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</si>
  <si>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</si>
  <si>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</si>
  <si>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</si>
  <si>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</si>
  <si>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</si>
  <si>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</si>
  <si>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</si>
  <si>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</si>
  <si>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</si>
  <si>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</si>
  <si>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</si>
  <si>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</si>
  <si>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</si>
  <si>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</si>
  <si>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</si>
  <si>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</si>
  <si>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</si>
  <si>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</si>
  <si>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</si>
  <si>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</si>
  <si>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</si>
  <si>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</si>
  <si>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</si>
  <si>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</si>
  <si>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</si>
  <si>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</si>
  <si>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</si>
  <si>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</si>
  <si>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</si>
  <si>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</si>
  <si>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</si>
  <si>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</si>
  <si>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</si>
  <si>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</si>
  <si>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</si>
  <si>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</si>
  <si>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</si>
  <si>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</si>
  <si>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</si>
  <si>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</si>
  <si>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</si>
  <si>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</si>
  <si>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</si>
  <si>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</si>
  <si>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</si>
  <si>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</si>
  <si>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</si>
  <si>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</si>
  <si>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</si>
  <si>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</si>
  <si>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</si>
  <si>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</si>
  <si>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</si>
  <si>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</si>
  <si>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</si>
  <si>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</si>
  <si>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</si>
  <si>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</si>
  <si>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</si>
  <si>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</si>
  <si>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</si>
  <si>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</si>
  <si>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</si>
  <si>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</si>
  <si>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</si>
  <si>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</si>
  <si>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</si>
  <si>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</si>
  <si>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</si>
  <si>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</si>
  <si>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</si>
  <si>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</si>
  <si>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</si>
  <si>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</si>
  <si>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</si>
  <si>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</si>
  <si>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</si>
  <si>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</si>
  <si>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</si>
  <si>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</si>
  <si>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</si>
  <si>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</si>
  <si>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</si>
  <si>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</si>
  <si>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</si>
  <si>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</si>
  <si>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</si>
  <si>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</si>
  <si>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</si>
  <si>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</si>
  <si>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</si>
  <si>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</si>
  <si>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</si>
  <si>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</si>
  <si>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</si>
  <si>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</si>
  <si>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</si>
  <si>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</si>
  <si>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</si>
  <si>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</si>
  <si>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</si>
  <si>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</si>
  <si>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</si>
  <si>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</si>
  <si>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</si>
  <si>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</si>
  <si>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</si>
  <si>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</si>
  <si>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</si>
  <si>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</si>
  <si>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</si>
  <si>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</si>
  <si>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</si>
  <si>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</si>
  <si>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</si>
  <si>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</si>
  <si>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</si>
  <si>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</si>
  <si>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</si>
  <si>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</si>
  <si>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</si>
  <si>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</si>
  <si>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</si>
  <si>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</si>
  <si>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</si>
  <si>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</si>
  <si>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</si>
  <si>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</si>
  <si>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</si>
  <si>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</si>
  <si>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</si>
  <si>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</si>
  <si>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</si>
  <si>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</si>
  <si>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</si>
  <si>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</si>
  <si>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</si>
  <si>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</si>
  <si>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</si>
  <si>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</si>
  <si>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</si>
  <si>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</si>
  <si>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</si>
  <si>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</si>
  <si>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</si>
  <si>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</si>
  <si>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</si>
  <si>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</si>
  <si>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</si>
  <si>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</si>
  <si>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</si>
  <si>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</si>
  <si>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</si>
  <si>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</si>
  <si>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</si>
  <si>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</si>
  <si>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</si>
  <si>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</si>
  <si>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</si>
  <si>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</si>
  <si>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</si>
  <si>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</si>
  <si>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</si>
  <si>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</si>
  <si>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</si>
  <si>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</si>
  <si>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</si>
  <si>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</si>
  <si>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</si>
  <si>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</si>
  <si>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</si>
  <si>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</si>
  <si>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</si>
  <si>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</si>
  <si>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</si>
  <si>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</si>
  <si>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</si>
  <si>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</si>
  <si>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</si>
  <si>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</si>
  <si>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</si>
  <si>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</si>
  <si>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</si>
  <si>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</si>
  <si>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</si>
  <si>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</si>
  <si>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</si>
  <si>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</si>
  <si>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</si>
  <si>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</si>
  <si>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</si>
  <si>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</si>
  <si>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</si>
  <si>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</si>
  <si>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</si>
  <si>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</si>
  <si>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</si>
  <si>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</si>
  <si>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</si>
  <si>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</si>
  <si>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</si>
  <si>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</si>
  <si>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</si>
  <si>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</si>
  <si>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</si>
  <si>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</si>
  <si>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</si>
  <si>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</si>
  <si>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</si>
  <si>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</si>
  <si>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</si>
  <si>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</si>
  <si>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</si>
  <si>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</si>
  <si>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</si>
  <si>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</si>
  <si>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</si>
  <si>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</si>
  <si>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</si>
  <si>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</si>
  <si>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</si>
  <si>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</si>
  <si>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</si>
  <si>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</si>
  <si>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</si>
  <si>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</si>
  <si>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</si>
  <si>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</si>
  <si>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</si>
  <si>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</si>
  <si>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</si>
  <si>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</si>
  <si>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</si>
  <si>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</si>
  <si>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</si>
  <si>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</si>
  <si>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</si>
  <si>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</si>
  <si>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</si>
  <si>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</si>
  <si>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</si>
  <si>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</si>
  <si>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</si>
  <si>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</si>
  <si>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</si>
  <si>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</si>
  <si>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</si>
  <si>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</si>
  <si>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</si>
  <si>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</si>
  <si>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</si>
  <si>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</si>
  <si>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</si>
  <si>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</si>
  <si>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</si>
  <si>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</si>
  <si>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</si>
  <si>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</si>
  <si>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</si>
  <si>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</si>
  <si>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</si>
  <si>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</si>
  <si>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</si>
  <si>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</si>
  <si>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</si>
  <si>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</si>
  <si>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</si>
  <si>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</si>
  <si>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</si>
  <si>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</si>
  <si>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</si>
  <si>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</si>
  <si>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</si>
  <si>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</si>
  <si>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</si>
  <si>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</si>
  <si>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</si>
  <si>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</si>
  <si>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</si>
  <si>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</si>
  <si>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</si>
  <si>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</si>
  <si>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</si>
  <si>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</si>
  <si>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</si>
  <si>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</si>
  <si>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</si>
  <si>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</si>
  <si>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</si>
  <si>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</si>
  <si>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</si>
  <si>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</si>
  <si>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</si>
  <si>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</si>
  <si>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</si>
  <si>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</si>
  <si>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</si>
  <si>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</si>
  <si>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</si>
  <si>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</si>
  <si>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</si>
  <si>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</si>
  <si>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</si>
  <si>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</si>
  <si>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</si>
  <si>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</si>
  <si>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</si>
  <si>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</si>
  <si>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</si>
  <si>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</si>
  <si>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</si>
  <si>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</si>
  <si>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</si>
  <si>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</si>
  <si>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</si>
  <si>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</si>
  <si>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</si>
  <si>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</si>
  <si>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</si>
  <si>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</si>
  <si>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</si>
  <si>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</si>
  <si>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</si>
  <si>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</si>
  <si>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</si>
  <si>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</si>
  <si>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</si>
  <si>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</si>
  <si>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</si>
  <si>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</si>
  <si>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</si>
  <si>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</si>
  <si>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</si>
  <si>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</si>
  <si>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</si>
  <si>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</si>
  <si>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</si>
  <si>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</si>
  <si>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</si>
  <si>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</si>
  <si>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</si>
  <si>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</si>
  <si>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</si>
  <si>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</si>
  <si>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</si>
  <si>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</si>
  <si>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</si>
  <si>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</si>
  <si>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</si>
  <si>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</si>
  <si>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</si>
  <si>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</si>
  <si>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</si>
  <si>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</si>
  <si>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</si>
  <si>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</si>
  <si>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</si>
  <si>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</si>
  <si>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</si>
  <si>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</si>
  <si>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</si>
  <si>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</si>
  <si>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</si>
  <si>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</si>
  <si>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</si>
  <si>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</si>
  <si>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</si>
  <si>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</si>
  <si>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</si>
  <si>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</si>
  <si>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</si>
  <si>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</si>
  <si>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</si>
  <si>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</si>
  <si>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</si>
  <si>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</si>
  <si>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</si>
  <si>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</si>
  <si>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</si>
  <si>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</si>
  <si>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</si>
  <si>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</si>
  <si>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</si>
  <si>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</si>
  <si>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</si>
  <si>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</si>
  <si>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</si>
  <si>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</si>
  <si>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</si>
  <si>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</si>
  <si>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</si>
  <si>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</si>
  <si>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</si>
  <si>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</si>
  <si>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</si>
  <si>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</si>
  <si>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</si>
  <si>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</si>
  <si>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</si>
  <si>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</si>
  <si>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</si>
  <si>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</si>
  <si>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</si>
  <si>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</si>
  <si>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</si>
  <si>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</si>
  <si>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</si>
  <si>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</si>
  <si>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</si>
  <si>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</si>
  <si>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</si>
  <si>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</si>
  <si>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</si>
  <si>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</si>
  <si>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</si>
  <si>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</si>
  <si>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</si>
  <si>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</si>
  <si>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</si>
  <si>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</si>
  <si>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</si>
  <si>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</si>
  <si>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</si>
  <si>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</si>
  <si>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</si>
  <si>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</si>
  <si>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</si>
  <si>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</si>
  <si>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</si>
  <si>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</si>
  <si>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</si>
  <si>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</si>
  <si>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</si>
  <si>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</si>
  <si>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</si>
  <si>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</si>
  <si>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</si>
  <si>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</si>
  <si>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</si>
  <si>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</si>
  <si>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</si>
  <si>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</si>
  <si>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</si>
  <si>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</si>
  <si>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</si>
  <si>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</si>
  <si>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</si>
  <si>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</si>
  <si>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</si>
  <si>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</si>
  <si>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</si>
  <si>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</si>
  <si>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</si>
  <si>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</si>
  <si>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</si>
  <si>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</si>
  <si>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</si>
  <si>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</si>
  <si>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</si>
  <si>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</si>
  <si>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</si>
  <si>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</si>
  <si>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</si>
  <si>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</si>
  <si>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</si>
  <si>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</si>
  <si>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</si>
  <si>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</si>
  <si>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</si>
  <si>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</si>
  <si>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</si>
  <si>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</si>
  <si>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</si>
  <si>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</si>
  <si>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</si>
  <si>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</si>
  <si>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</si>
  <si>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</si>
  <si>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</si>
  <si>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</si>
  <si>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</si>
  <si>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</si>
  <si>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</si>
  <si>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</si>
  <si>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</si>
  <si>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</si>
  <si>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</si>
  <si>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</si>
  <si>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</si>
  <si>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</si>
  <si>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</si>
  <si>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</si>
  <si>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</si>
  <si>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</si>
  <si>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</si>
  <si>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</si>
  <si>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</si>
  <si>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</si>
  <si>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</si>
  <si>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</si>
  <si>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</si>
  <si>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</si>
  <si>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</si>
  <si>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</si>
  <si>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</si>
  <si>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</si>
  <si>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</si>
  <si>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</si>
  <si>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</si>
  <si>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</si>
  <si>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</si>
  <si>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</si>
  <si>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</si>
  <si>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</si>
  <si>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</si>
  <si>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</si>
  <si>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</si>
  <si>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</si>
  <si>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</si>
  <si>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</si>
  <si>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</si>
  <si>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</si>
  <si>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</si>
  <si>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</si>
  <si>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</si>
  <si>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</si>
  <si>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</si>
  <si>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</si>
  <si>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</si>
  <si>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</si>
  <si>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</si>
  <si>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</si>
  <si>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</si>
  <si>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</si>
  <si>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</si>
  <si>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</si>
  <si>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</si>
  <si>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</si>
  <si>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</si>
  <si>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</si>
  <si>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</si>
  <si>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</si>
  <si>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</si>
  <si>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</si>
  <si>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</si>
  <si>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</si>
  <si>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</si>
  <si>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</si>
  <si>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</si>
  <si>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</si>
  <si>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</si>
  <si>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</si>
  <si>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</si>
  <si>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</si>
  <si>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</si>
  <si>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</si>
  <si>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</si>
  <si>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</si>
  <si>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</si>
  <si>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</si>
  <si>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</si>
  <si>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</si>
  <si>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</si>
  <si>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</si>
  <si>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</si>
  <si>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</si>
  <si>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</si>
  <si>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</si>
  <si>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</si>
  <si>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</si>
  <si>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</si>
  <si>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</si>
  <si>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</si>
  <si>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</si>
  <si>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</si>
  <si>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</si>
  <si>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</si>
  <si>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</si>
  <si>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</si>
  <si>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</si>
  <si>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</si>
  <si>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</si>
  <si>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</si>
  <si>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</si>
  <si>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</si>
  <si>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</si>
  <si>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</si>
  <si>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</si>
  <si>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</si>
  <si>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</si>
  <si>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</si>
  <si>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</si>
  <si>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</si>
  <si>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</si>
  <si>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</si>
  <si>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</si>
  <si>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</si>
  <si>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</si>
  <si>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</si>
  <si>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</si>
  <si>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</si>
  <si>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</si>
  <si>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</si>
  <si>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</si>
  <si>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</si>
  <si>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</si>
  <si>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</si>
  <si>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</si>
  <si>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</si>
  <si>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</si>
  <si>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</si>
  <si>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</si>
  <si>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</si>
  <si>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</si>
  <si>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</si>
  <si>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</si>
  <si>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</si>
  <si>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</si>
  <si>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</si>
  <si>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</si>
  <si>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</si>
  <si>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</si>
  <si>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</si>
  <si>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</si>
  <si>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</si>
  <si>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</si>
  <si>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</si>
  <si>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</si>
  <si>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</si>
  <si>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</si>
  <si>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</si>
  <si>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</si>
  <si>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</si>
  <si>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</si>
  <si>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</si>
  <si>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</si>
  <si>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</si>
  <si>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</si>
  <si>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</si>
  <si>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</si>
  <si>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</si>
  <si>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</si>
  <si>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</si>
  <si>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</si>
  <si>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</si>
  <si>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</si>
  <si>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</si>
  <si>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</si>
  <si>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</si>
  <si>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</si>
  <si>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</si>
  <si>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</si>
  <si>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</si>
  <si>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</si>
  <si>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</si>
  <si>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</si>
  <si>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</si>
  <si>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</si>
  <si>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</si>
  <si>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</si>
  <si>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</si>
  <si>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</si>
  <si>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</si>
  <si>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</si>
  <si>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</si>
  <si>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</si>
  <si>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</si>
  <si>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</si>
  <si>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</si>
  <si>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</si>
  <si>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</si>
  <si>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</si>
  <si>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</si>
  <si>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</si>
  <si>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</si>
  <si>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</si>
  <si>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</si>
  <si>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</si>
  <si>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</si>
  <si>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</si>
  <si>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</si>
  <si>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</si>
  <si>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</si>
  <si>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</si>
  <si>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</si>
  <si>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</si>
  <si>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</si>
  <si>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</si>
  <si>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</si>
  <si>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</si>
  <si>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</si>
  <si>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</si>
  <si>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</si>
  <si>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</si>
  <si>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</si>
  <si>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</si>
  <si>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</si>
  <si>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</si>
  <si>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</si>
  <si>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</si>
  <si>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</si>
  <si>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</si>
  <si>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</si>
  <si>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</si>
  <si>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</si>
  <si>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</si>
  <si>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</si>
  <si>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</si>
  <si>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</si>
  <si>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</si>
  <si>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</si>
  <si>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</si>
  <si>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</si>
  <si>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</si>
  <si>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</si>
  <si>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</si>
  <si>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</si>
  <si>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</si>
  <si>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</si>
  <si>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</si>
  <si>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</si>
  <si>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</si>
  <si>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</si>
  <si>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</si>
  <si>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</si>
  <si>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</si>
  <si>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</si>
  <si>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</si>
  <si>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</si>
  <si>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</si>
  <si>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</si>
  <si>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</si>
  <si>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</si>
  <si>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</si>
  <si>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</si>
  <si>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</si>
  <si>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</si>
  <si>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</si>
  <si>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</si>
  <si>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</si>
  <si>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</si>
  <si>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</si>
  <si>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</si>
  <si>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</si>
  <si>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</si>
  <si>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</si>
  <si>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</si>
  <si>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</si>
  <si>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</si>
  <si>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</si>
  <si>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</si>
  <si>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</si>
  <si>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</si>
  <si>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</si>
  <si>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</si>
  <si>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</si>
  <si>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</si>
  <si>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</si>
  <si>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</si>
  <si>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</si>
  <si>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</si>
  <si>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</si>
  <si>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</si>
  <si>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</si>
  <si>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</si>
  <si>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</si>
  <si>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</si>
  <si>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</si>
  <si>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</si>
  <si>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</si>
  <si>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</si>
  <si>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</si>
  <si>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</si>
  <si>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</si>
  <si>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</si>
  <si>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</si>
  <si>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</si>
  <si>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</si>
  <si>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</si>
  <si>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</si>
  <si>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</si>
  <si>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</si>
  <si>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</si>
  <si>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</si>
  <si>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</si>
  <si>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</si>
  <si>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</si>
  <si>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</si>
  <si>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</si>
  <si>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</si>
  <si>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</si>
  <si>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</si>
  <si>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</si>
  <si>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</si>
  <si>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</si>
  <si>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</si>
  <si>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</si>
  <si>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</si>
  <si>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</si>
  <si>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</si>
  <si>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</si>
  <si>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</si>
  <si>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</si>
  <si>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</si>
  <si>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</si>
  <si>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</si>
  <si>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</si>
  <si>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</si>
  <si>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</si>
  <si>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</si>
  <si>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</si>
  <si>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</si>
  <si>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</si>
  <si>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</si>
  <si>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</si>
  <si>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</si>
  <si>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</si>
  <si>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</si>
  <si>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</si>
  <si>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</si>
  <si>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</si>
  <si>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</si>
  <si>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</si>
  <si>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</si>
  <si>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</si>
  <si>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</si>
  <si>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</si>
  <si>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</si>
  <si>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</si>
  <si>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</si>
  <si>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</si>
  <si>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</si>
  <si>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</si>
  <si>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</si>
  <si>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</si>
  <si>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</si>
  <si>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</si>
  <si>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</si>
  <si>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</si>
  <si>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</si>
  <si>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</si>
  <si>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</si>
  <si>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</si>
  <si>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</si>
  <si>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</si>
  <si>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</si>
  <si>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</si>
  <si>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</si>
  <si>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</si>
  <si>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</si>
  <si>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</si>
  <si>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</si>
  <si>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</si>
  <si>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</si>
  <si>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</si>
  <si>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</si>
  <si>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</si>
  <si>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</si>
  <si>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</si>
  <si>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</si>
  <si>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</si>
  <si>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</si>
  <si>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</si>
  <si>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</si>
  <si>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</si>
  <si>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</si>
  <si>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</si>
  <si>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</si>
  <si>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</si>
  <si>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</si>
  <si>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</si>
  <si>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</si>
  <si>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</si>
  <si>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</si>
  <si>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</si>
  <si>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</si>
  <si>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</si>
  <si>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</si>
  <si>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</si>
  <si>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</si>
  <si>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</si>
  <si>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</si>
  <si>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</si>
  <si>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</si>
  <si>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</si>
  <si>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</si>
  <si>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</si>
  <si>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</si>
  <si>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</si>
  <si>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</si>
  <si>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</si>
  <si>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</si>
  <si>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</si>
  <si>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</si>
  <si>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</si>
  <si>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</si>
  <si>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</si>
  <si>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</si>
  <si>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</si>
  <si>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</si>
  <si>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</si>
  <si>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</si>
  <si>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</si>
  <si>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</si>
  <si>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</si>
  <si>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</si>
  <si>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</si>
  <si>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</si>
  <si>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</si>
  <si>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</si>
  <si>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</si>
  <si>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</si>
  <si>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</si>
  <si>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</si>
  <si>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</si>
  <si>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</si>
  <si>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</si>
  <si>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</si>
  <si>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</si>
  <si>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</si>
  <si>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</si>
  <si>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</si>
  <si>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</si>
  <si>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</si>
  <si>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</si>
  <si>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</si>
  <si>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</si>
  <si>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</si>
  <si>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</si>
  <si>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</si>
  <si>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</si>
  <si>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</si>
  <si>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</si>
  <si>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</si>
  <si>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</si>
  <si>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</si>
  <si>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</si>
  <si>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</si>
  <si>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</si>
  <si>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</si>
  <si>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</si>
  <si>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</si>
  <si>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</si>
  <si>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</si>
  <si>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</si>
  <si>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</si>
  <si>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</si>
  <si>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</si>
  <si>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</si>
  <si>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</si>
  <si>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</si>
  <si>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</si>
  <si>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</si>
  <si>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</si>
  <si>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</si>
  <si>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</si>
  <si>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</si>
  <si>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</si>
  <si>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</si>
  <si>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</si>
  <si>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</si>
  <si>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</si>
  <si>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</si>
  <si>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</si>
  <si>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</si>
  <si>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</si>
  <si>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</si>
  <si>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</si>
  <si>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</si>
  <si>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</si>
  <si>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</si>
  <si>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</si>
  <si>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</si>
  <si>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</si>
  <si>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</si>
  <si>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</si>
  <si>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</si>
  <si>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</si>
  <si>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</si>
  <si>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</si>
  <si>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</si>
  <si>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</si>
  <si>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</si>
  <si>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</si>
  <si>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</si>
  <si>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</si>
  <si>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</si>
  <si>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</si>
  <si>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</si>
  <si>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</si>
  <si>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</si>
  <si>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</si>
  <si>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</si>
  <si>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</si>
  <si>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</si>
  <si>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</si>
  <si>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</si>
  <si>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</si>
  <si>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</si>
  <si>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</si>
  <si>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</si>
  <si>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</si>
  <si>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</si>
  <si>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</si>
  <si>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</si>
  <si>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</si>
  <si>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</si>
  <si>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</si>
  <si>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</si>
  <si>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</si>
  <si>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</si>
  <si>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</si>
  <si>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</si>
  <si>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</si>
  <si>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</si>
  <si>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</si>
  <si>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</si>
  <si>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</si>
  <si>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</si>
  <si>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</si>
  <si>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</si>
  <si>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</si>
  <si>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</si>
  <si>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</si>
  <si>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</si>
  <si>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</si>
  <si>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</si>
  <si>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</si>
  <si>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</si>
  <si>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</si>
  <si>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</si>
  <si>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</si>
  <si>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</si>
  <si>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</si>
  <si>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</si>
  <si>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</si>
  <si>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</si>
  <si>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</si>
  <si>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</si>
  <si>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</si>
  <si>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</si>
  <si>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</si>
  <si>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</si>
  <si>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</si>
  <si>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</si>
  <si>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</si>
  <si>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</si>
  <si>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</si>
  <si>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</si>
  <si>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</si>
  <si>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</si>
  <si>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</si>
  <si>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</si>
  <si>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</si>
  <si>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</si>
  <si>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</si>
  <si>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</si>
  <si>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</si>
  <si>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</si>
  <si>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</si>
  <si>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</si>
  <si>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</si>
  <si>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</si>
  <si>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</si>
  <si>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</si>
  <si>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</si>
  <si>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</si>
  <si>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</si>
  <si>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</si>
  <si>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</si>
  <si>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</si>
  <si>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</si>
  <si>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</si>
  <si>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</si>
  <si>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</si>
  <si>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</si>
  <si>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</si>
  <si>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</si>
  <si>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</si>
  <si>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</si>
  <si>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</si>
  <si>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</si>
  <si>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</si>
  <si>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</si>
  <si>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</si>
  <si>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</si>
  <si>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</si>
  <si>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</si>
  <si>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</si>
  <si>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</si>
  <si>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</si>
  <si>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</si>
  <si>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</si>
  <si>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</si>
  <si>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</si>
  <si>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</si>
  <si>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</si>
  <si>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</si>
  <si>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</si>
  <si>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</si>
  <si>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</si>
  <si>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</si>
  <si>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</si>
  <si>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</si>
  <si>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</si>
  <si>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</si>
  <si>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</si>
  <si>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</si>
  <si>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</si>
  <si>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</si>
  <si>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</si>
  <si>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</si>
  <si>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</si>
  <si>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</si>
  <si>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</si>
  <si>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</si>
  <si>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</si>
  <si>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</si>
  <si>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</si>
  <si>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</si>
  <si>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</si>
  <si>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</si>
  <si>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</si>
  <si>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</si>
  <si>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</si>
  <si>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</si>
  <si>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</si>
  <si>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</si>
  <si>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</si>
  <si>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</si>
  <si>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</si>
  <si>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</si>
  <si>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</si>
  <si>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</si>
  <si>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</si>
  <si>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</si>
  <si>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</si>
  <si>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</si>
  <si>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</si>
  <si>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</si>
  <si>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</si>
  <si>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</si>
  <si>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</si>
  <si>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</si>
  <si>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</si>
  <si>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</si>
  <si>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</si>
  <si>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</si>
  <si>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</si>
  <si>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</si>
  <si>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</si>
  <si>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</si>
  <si>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</si>
  <si>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</si>
  <si>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</si>
  <si>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</si>
  <si>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</si>
  <si>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</si>
  <si>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</si>
  <si>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</si>
  <si>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</si>
  <si>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</si>
  <si>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</si>
  <si>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</si>
  <si>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</si>
  <si>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</si>
  <si>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</si>
  <si>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</si>
  <si>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</si>
  <si>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</si>
  <si>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</si>
  <si>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</si>
  <si>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</si>
  <si>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</si>
  <si>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</si>
  <si>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</si>
  <si>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</si>
  <si>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</si>
  <si>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</si>
  <si>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</si>
  <si>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</si>
  <si>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</si>
  <si>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</si>
  <si>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</si>
  <si>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</si>
  <si>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</si>
  <si>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</si>
  <si>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</si>
  <si>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</si>
  <si>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</si>
  <si>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</si>
  <si>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</si>
  <si>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</si>
  <si>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</si>
  <si>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</si>
  <si>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</si>
  <si>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</si>
  <si>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</si>
  <si>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</si>
  <si>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</si>
  <si>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</si>
  <si>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</si>
  <si>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</si>
  <si>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</si>
  <si>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</si>
  <si>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</si>
  <si>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</si>
  <si>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</si>
  <si>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</si>
  <si>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</si>
  <si>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</si>
  <si>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</si>
  <si>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</si>
  <si>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</si>
  <si>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</si>
  <si>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</si>
  <si>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</si>
  <si>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</si>
  <si>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</si>
  <si>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</si>
  <si>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</si>
  <si>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</si>
  <si>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</si>
  <si>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</si>
  <si>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</si>
  <si>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</si>
  <si>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</si>
  <si>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</si>
  <si>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</si>
  <si>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</si>
  <si>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</si>
  <si>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</si>
  <si>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</si>
  <si>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</si>
  <si>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</si>
  <si>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</si>
  <si>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</si>
  <si>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</si>
  <si>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</si>
  <si>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</si>
  <si>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</si>
  <si>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</si>
  <si>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</si>
  <si>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</si>
  <si>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</si>
  <si>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</si>
  <si>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</si>
  <si>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</si>
  <si>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</si>
  <si>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</si>
  <si>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</si>
  <si>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</si>
  <si>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</si>
  <si>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</si>
  <si>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</si>
  <si>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</si>
  <si>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</si>
  <si>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</si>
  <si>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</si>
  <si>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</si>
  <si>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</si>
  <si>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</si>
  <si>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</si>
  <si>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</si>
  <si>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</si>
  <si>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</si>
  <si>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</si>
  <si>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</si>
  <si>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</si>
  <si>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</si>
  <si>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</si>
  <si>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</si>
  <si>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</si>
  <si>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</si>
  <si>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</si>
  <si>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</si>
  <si>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</si>
  <si>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</si>
  <si>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</si>
  <si>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</si>
  <si>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</si>
  <si>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</si>
  <si>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</si>
  <si>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</si>
  <si>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</si>
  <si>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</si>
  <si>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</si>
  <si>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</si>
  <si>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</si>
  <si>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</si>
  <si>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</si>
  <si>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</si>
  <si>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</si>
  <si>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</si>
  <si>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</si>
  <si>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</si>
  <si>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</si>
  <si>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</si>
  <si>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</si>
  <si>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</si>
  <si>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</si>
  <si>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</si>
  <si>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</si>
  <si>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</si>
  <si>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</si>
  <si>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</si>
  <si>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</si>
  <si>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</si>
  <si>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</si>
  <si>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</si>
  <si>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</si>
  <si>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</si>
  <si>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</si>
  <si>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</si>
  <si>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</si>
  <si>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</si>
  <si>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</si>
  <si>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</si>
  <si>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</si>
  <si>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</si>
  <si>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</si>
  <si>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</si>
  <si>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</si>
  <si>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</si>
  <si>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</si>
  <si>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</si>
  <si>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</si>
  <si>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</si>
  <si>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</si>
  <si>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</si>
  <si>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</si>
  <si>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</si>
  <si>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</si>
  <si>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</si>
  <si>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</si>
  <si>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</si>
  <si>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</si>
  <si>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</si>
  <si>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</si>
  <si>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</si>
  <si>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</si>
  <si>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</si>
  <si>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</si>
  <si>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</si>
  <si>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</si>
  <si>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</si>
  <si>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</si>
  <si>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</si>
  <si>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</si>
  <si>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</si>
  <si>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</si>
  <si>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</si>
  <si>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</si>
  <si>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</si>
  <si>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</si>
  <si>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</si>
  <si>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</si>
  <si>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</si>
  <si>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</si>
  <si>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</si>
  <si>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</si>
  <si>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</si>
  <si>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</si>
  <si>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</si>
  <si>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</si>
  <si>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</si>
  <si>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</si>
  <si>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</si>
  <si>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</si>
  <si>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</si>
  <si>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</si>
  <si>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</si>
  <si>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</si>
  <si>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</si>
  <si>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</si>
  <si>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</si>
  <si>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</si>
  <si>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</si>
  <si>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</si>
  <si>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</si>
  <si>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</si>
  <si>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</si>
  <si>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</si>
  <si>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</si>
  <si>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</si>
  <si>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</si>
  <si>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</si>
  <si>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</si>
  <si>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</si>
  <si>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</si>
  <si>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</si>
  <si>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</si>
  <si>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</si>
  <si>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</si>
  <si>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</si>
  <si>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</si>
  <si>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</si>
  <si>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</si>
  <si>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</si>
  <si>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</si>
  <si>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</si>
  <si>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</si>
  <si>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</si>
  <si>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</si>
  <si>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</si>
  <si>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</si>
  <si>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</si>
  <si>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</si>
  <si>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</si>
  <si>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</si>
  <si>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</si>
  <si>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</si>
  <si>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</si>
  <si>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</si>
  <si>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</si>
  <si>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</si>
  <si>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</si>
  <si>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</si>
  <si>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</si>
  <si>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</si>
  <si>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</si>
  <si>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</si>
  <si>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</si>
  <si>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</si>
  <si>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</si>
  <si>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</si>
  <si>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</si>
  <si>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</si>
  <si>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</si>
  <si>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</si>
  <si>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</si>
  <si>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</si>
  <si>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</si>
  <si>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</si>
  <si>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</si>
  <si>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</si>
  <si>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</si>
  <si>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</si>
  <si>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</si>
  <si>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</si>
  <si>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</si>
  <si>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</si>
  <si>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</si>
  <si>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</si>
  <si>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</si>
  <si>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</si>
  <si>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</si>
  <si>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</si>
  <si>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</si>
  <si>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</si>
  <si>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</si>
  <si>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</si>
  <si>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</si>
  <si>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</si>
  <si>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</si>
  <si>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</si>
  <si>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</si>
  <si>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</si>
  <si>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</si>
  <si>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</si>
  <si>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</si>
  <si>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</si>
  <si>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</si>
  <si>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</si>
  <si>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</si>
  <si>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</si>
  <si>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</si>
  <si>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</si>
  <si>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</si>
  <si>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</si>
  <si>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</si>
  <si>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</si>
  <si>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</si>
  <si>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</si>
  <si>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</si>
  <si>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</si>
  <si>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</si>
  <si>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</si>
  <si>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</si>
  <si>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</si>
  <si>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</si>
  <si>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</si>
  <si>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</si>
  <si>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</si>
  <si>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</si>
  <si>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</si>
  <si>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</si>
  <si>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</si>
  <si>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</si>
  <si>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</si>
  <si>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</si>
  <si>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</si>
  <si>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</si>
  <si>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</si>
  <si>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</si>
  <si>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</si>
  <si>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</si>
  <si>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</si>
  <si>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</si>
  <si>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</si>
  <si>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</si>
  <si>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</si>
  <si>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</si>
  <si>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</si>
  <si>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</si>
  <si>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</si>
  <si>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</si>
  <si>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</si>
  <si>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</si>
  <si>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</si>
  <si>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</si>
  <si>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</si>
  <si>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</si>
  <si>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</si>
  <si>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</si>
  <si>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</si>
  <si>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</si>
  <si>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</si>
  <si>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</si>
  <si>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</si>
  <si>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</si>
  <si>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</si>
  <si>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</si>
  <si>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</si>
  <si>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</si>
  <si>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</si>
  <si>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</si>
  <si>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</si>
  <si>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</si>
  <si>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</si>
  <si>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</si>
  <si>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</si>
  <si>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</si>
  <si>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</si>
  <si>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</si>
  <si>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</si>
  <si>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</si>
  <si>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</si>
  <si>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</si>
  <si>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</si>
  <si>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</si>
  <si>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</si>
  <si>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</si>
  <si>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</si>
  <si>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</si>
  <si>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</si>
  <si>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</si>
  <si>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</si>
  <si>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</si>
  <si>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</si>
  <si>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</si>
  <si>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</si>
  <si>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</si>
  <si>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</si>
  <si>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</si>
  <si>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</si>
  <si>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</si>
  <si>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</si>
  <si>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</si>
  <si>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</si>
  <si>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</si>
  <si>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</si>
  <si>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</si>
  <si>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</si>
  <si>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</si>
  <si>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</si>
  <si>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</si>
  <si>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</si>
  <si>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</si>
  <si>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</si>
  <si>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</si>
  <si>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</si>
  <si>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</si>
  <si>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</si>
  <si>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</si>
  <si>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</si>
  <si>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</si>
  <si>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</si>
  <si>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</si>
  <si>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</si>
  <si>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</si>
  <si>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</si>
  <si>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</si>
  <si>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</si>
  <si>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</si>
  <si>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</si>
  <si>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</si>
  <si>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</si>
  <si>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</si>
  <si>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</si>
  <si>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</si>
  <si>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</si>
  <si>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</si>
  <si>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</si>
  <si>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</si>
  <si>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</si>
  <si>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</si>
  <si>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</si>
  <si>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</si>
  <si>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</si>
  <si>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</si>
  <si>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</si>
  <si>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</si>
  <si>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</si>
  <si>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</si>
  <si>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</si>
  <si>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</si>
  <si>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</si>
  <si>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</si>
  <si>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</si>
  <si>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</si>
  <si>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</si>
  <si>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</si>
  <si>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</si>
  <si>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</si>
  <si>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</si>
  <si>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</si>
  <si>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</si>
  <si>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</si>
  <si>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</si>
  <si>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</si>
  <si>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</si>
  <si>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</si>
  <si>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</si>
  <si>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</si>
  <si>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</si>
  <si>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</si>
  <si>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</si>
  <si>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</si>
  <si>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</si>
  <si>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</si>
  <si>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</si>
  <si>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</si>
  <si>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</si>
  <si>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</si>
  <si>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</si>
  <si>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</si>
  <si>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</si>
  <si>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</si>
  <si>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</si>
  <si>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</si>
  <si>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</si>
  <si>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</si>
  <si>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</si>
  <si>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</si>
  <si>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</si>
  <si>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</si>
  <si>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</si>
  <si>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</si>
  <si>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</si>
  <si>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</si>
  <si>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</si>
  <si>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</si>
  <si>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</si>
  <si>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</si>
  <si>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</si>
  <si>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</si>
  <si>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</si>
  <si>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</si>
  <si>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</si>
  <si>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</si>
  <si>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</si>
  <si>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</si>
  <si>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</si>
  <si>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</si>
  <si>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</si>
  <si>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</si>
  <si>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</si>
  <si>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</si>
  <si>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</si>
  <si>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</si>
  <si>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</si>
  <si>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</si>
  <si>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</si>
  <si>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</si>
  <si>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</si>
  <si>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</si>
  <si>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</si>
  <si>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</si>
  <si>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</si>
  <si>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</si>
  <si>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</si>
  <si>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</si>
  <si>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</si>
  <si>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</si>
  <si>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</si>
  <si>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</si>
  <si>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</si>
  <si>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</si>
  <si>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</si>
  <si>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</si>
  <si>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</si>
  <si>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</si>
  <si>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</si>
  <si>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</si>
  <si>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</si>
  <si>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</si>
  <si>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</si>
  <si>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</si>
  <si>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</si>
  <si>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</si>
  <si>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</si>
  <si>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</si>
  <si>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</si>
  <si>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</si>
  <si>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</si>
  <si>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</si>
  <si>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</si>
  <si>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</si>
  <si>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</si>
  <si>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</si>
  <si>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</si>
  <si>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</si>
  <si>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</si>
  <si>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</si>
  <si>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</si>
  <si>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</si>
  <si>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</si>
  <si>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</si>
  <si>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</si>
  <si>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</si>
  <si>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</si>
  <si>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</si>
  <si>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</si>
  <si>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</si>
  <si>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</si>
  <si>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</si>
  <si>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</si>
  <si>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</si>
  <si>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</si>
  <si>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</si>
  <si>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</si>
  <si>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</si>
  <si>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</si>
  <si>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</si>
  <si>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</si>
  <si>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</si>
  <si>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</si>
  <si>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</si>
  <si>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</si>
  <si>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</si>
  <si>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</si>
  <si>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</si>
  <si>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</si>
  <si>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</si>
  <si>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</si>
  <si>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</si>
  <si>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</si>
  <si>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</si>
  <si>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</si>
  <si>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</si>
  <si>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</si>
  <si>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</si>
  <si>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</si>
  <si>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</si>
  <si>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</si>
  <si>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</si>
  <si>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</si>
  <si>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</si>
  <si>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</si>
  <si>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</si>
  <si>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</si>
  <si>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</si>
  <si>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</si>
  <si>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</si>
  <si>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</si>
  <si>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</si>
  <si>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</si>
  <si>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</si>
  <si>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</si>
  <si>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</si>
  <si>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</si>
  <si>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</si>
  <si>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</si>
  <si>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</si>
  <si>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</si>
  <si>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</si>
  <si>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</si>
  <si>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</si>
  <si>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</si>
  <si>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</si>
  <si>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</si>
  <si>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</si>
  <si>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</si>
  <si>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</si>
  <si>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</si>
  <si>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</si>
  <si>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</si>
  <si>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</si>
  <si>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</si>
  <si>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</si>
  <si>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</si>
  <si>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</si>
  <si>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</si>
  <si>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</si>
  <si>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</si>
  <si>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</si>
  <si>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</si>
  <si>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</si>
  <si>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</si>
  <si>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</si>
  <si>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</si>
  <si>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</si>
  <si>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</si>
  <si>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</si>
  <si>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</si>
  <si>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</si>
  <si>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</si>
  <si>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</si>
  <si>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</si>
  <si>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</si>
  <si>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</si>
  <si>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</si>
  <si>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</si>
  <si>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</si>
  <si>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</si>
  <si>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</si>
  <si>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</si>
  <si>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</si>
  <si>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</si>
  <si>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</si>
  <si>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</si>
  <si>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</si>
  <si>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</si>
  <si>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</si>
  <si>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</si>
  <si>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</si>
  <si>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</si>
  <si>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</si>
  <si>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</si>
  <si>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</si>
  <si>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</si>
  <si>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</si>
  <si>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</si>
  <si>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</si>
  <si>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</si>
  <si>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</si>
  <si>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</si>
  <si>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</si>
  <si>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</si>
  <si>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</si>
  <si>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</si>
  <si>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</si>
  <si>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</si>
  <si>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</si>
  <si>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</si>
  <si>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</si>
  <si>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</si>
  <si>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</si>
  <si>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</si>
  <si>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</si>
  <si>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</si>
  <si>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</si>
  <si>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</si>
  <si>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</si>
  <si>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</si>
  <si>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</si>
  <si>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</si>
  <si>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</si>
  <si>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</si>
  <si>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</si>
  <si>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</si>
  <si>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</si>
  <si>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</si>
  <si>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</si>
  <si>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</si>
  <si>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</si>
  <si>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</si>
  <si>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</si>
  <si>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</si>
  <si>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</si>
  <si>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</si>
  <si>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</si>
  <si>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</si>
  <si>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</si>
  <si>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</si>
  <si>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</si>
  <si>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</si>
  <si>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</si>
  <si>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</si>
  <si>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</si>
  <si>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</si>
  <si>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</si>
  <si>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</si>
  <si>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</si>
  <si>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</si>
  <si>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</si>
  <si>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</si>
  <si>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</si>
  <si>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</si>
  <si>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</si>
  <si>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</si>
  <si>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</si>
  <si>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</si>
  <si>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</si>
  <si>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</si>
  <si>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</si>
  <si>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</si>
  <si>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</si>
  <si>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</si>
  <si>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</si>
  <si>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</si>
  <si>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</si>
  <si>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</si>
  <si>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</si>
  <si>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</si>
  <si>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</si>
  <si>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</si>
  <si>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</si>
  <si>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</si>
  <si>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</si>
  <si>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</si>
  <si>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</si>
  <si>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</si>
  <si>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</si>
  <si>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</si>
  <si>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</si>
  <si>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</si>
  <si>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</si>
  <si>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</si>
  <si>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</si>
  <si>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</si>
  <si>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</si>
  <si>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</si>
  <si>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</si>
  <si>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</si>
  <si>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</si>
  <si>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</si>
  <si>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</si>
  <si>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</si>
  <si>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</si>
  <si>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</si>
  <si>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</si>
  <si>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</si>
  <si>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</si>
  <si>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</si>
  <si>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</si>
  <si>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</si>
  <si>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</si>
  <si>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</si>
  <si>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</si>
  <si>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</si>
  <si>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</si>
  <si>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</si>
  <si>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</si>
  <si>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</si>
  <si>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</si>
  <si>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</si>
  <si>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</si>
  <si>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</si>
  <si>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</si>
  <si>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</si>
  <si>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</si>
  <si>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</si>
  <si>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</si>
  <si>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</si>
  <si>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</si>
  <si>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</si>
  <si>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</si>
  <si>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</si>
  <si>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</si>
  <si>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</si>
  <si>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</si>
  <si>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</si>
  <si>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</si>
  <si>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</si>
  <si>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</si>
  <si>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</si>
  <si>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</si>
  <si>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</si>
  <si>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</si>
  <si>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</si>
  <si>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</si>
  <si>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</si>
  <si>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</si>
  <si>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</si>
  <si>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</si>
  <si>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</si>
  <si>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</si>
  <si>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</si>
  <si>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</si>
  <si>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</si>
  <si>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</si>
  <si>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</si>
  <si>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</si>
  <si>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</si>
  <si>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</si>
  <si>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</si>
  <si>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</si>
  <si>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</si>
  <si>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</si>
  <si>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</si>
  <si>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</si>
  <si>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</si>
  <si>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</si>
  <si>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</si>
  <si>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</si>
  <si>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</si>
  <si>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</si>
  <si>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</si>
  <si>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</si>
  <si>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</si>
  <si>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</si>
  <si>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</si>
  <si>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</si>
  <si>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</si>
  <si>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</si>
  <si>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</si>
  <si>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</si>
  <si>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</si>
  <si>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</si>
  <si>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</si>
  <si>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</si>
  <si>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</si>
  <si>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</si>
  <si>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</si>
  <si>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</si>
  <si>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</si>
  <si>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</si>
  <si>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</si>
  <si>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</si>
  <si>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</si>
  <si>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</si>
  <si>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</si>
  <si>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</si>
  <si>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</si>
  <si>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</si>
  <si>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</si>
  <si>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</si>
  <si>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</si>
  <si>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</si>
  <si>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</si>
  <si>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</si>
  <si>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</si>
  <si>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</si>
  <si>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</si>
  <si>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</si>
  <si>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</si>
  <si>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</si>
  <si>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</si>
  <si>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</si>
  <si>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</si>
  <si>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</si>
  <si>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</si>
  <si>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</si>
  <si>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</si>
  <si>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</si>
  <si>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</si>
  <si>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</si>
  <si>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</si>
  <si>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</si>
  <si>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</si>
  <si>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</si>
  <si>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</si>
  <si>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</si>
  <si>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</si>
  <si>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</si>
  <si>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</si>
  <si>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</si>
  <si>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</si>
  <si>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</si>
  <si>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</si>
  <si>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</si>
  <si>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</si>
  <si>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</si>
  <si>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</si>
  <si>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</si>
  <si>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</si>
  <si>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</si>
  <si>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</si>
  <si>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</si>
  <si>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</si>
  <si>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</si>
  <si>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</si>
  <si>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</si>
  <si>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</si>
  <si>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</si>
  <si>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</si>
  <si>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</si>
  <si>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</si>
  <si>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</si>
  <si>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</si>
  <si>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</si>
  <si>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</si>
  <si>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</si>
  <si>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</si>
  <si>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</si>
  <si>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</si>
  <si>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</si>
  <si>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</si>
  <si>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</si>
  <si>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</si>
  <si>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</si>
  <si>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</si>
  <si>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</si>
  <si>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</si>
  <si>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</si>
  <si>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</si>
  <si>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</si>
  <si>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</si>
  <si>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</si>
  <si>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</si>
  <si>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</si>
  <si>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</si>
  <si>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</si>
  <si>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</si>
  <si>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</si>
  <si>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</si>
  <si>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</si>
  <si>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</si>
  <si>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</si>
  <si>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</si>
  <si>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</si>
  <si>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</si>
  <si>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</si>
  <si>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</si>
  <si>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</si>
  <si>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</si>
  <si>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</si>
  <si>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</si>
  <si>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</si>
  <si>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</si>
  <si>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</si>
  <si>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</si>
  <si>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</si>
  <si>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</si>
  <si>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</si>
  <si>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</si>
  <si>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</si>
  <si>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</si>
  <si>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</si>
  <si>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</si>
  <si>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</si>
  <si>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</si>
  <si>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</si>
  <si>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</si>
  <si>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</si>
  <si>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</si>
  <si>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</si>
  <si>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</si>
  <si>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</si>
  <si>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</si>
  <si>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</si>
  <si>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</si>
  <si>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</si>
  <si>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</si>
  <si>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</si>
  <si>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</si>
  <si>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</si>
  <si>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</si>
  <si>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</si>
  <si>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</si>
  <si>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</si>
  <si>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</si>
  <si>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</si>
  <si>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</si>
  <si>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</si>
  <si>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</si>
  <si>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</si>
  <si>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</si>
  <si>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</si>
  <si>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</si>
  <si>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</si>
  <si>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</si>
  <si>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</si>
  <si>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</si>
  <si>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</si>
  <si>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</si>
  <si>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</si>
  <si>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</si>
  <si>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</si>
  <si>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</si>
  <si>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</si>
  <si>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</si>
  <si>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</si>
  <si>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</si>
  <si>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</si>
  <si>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</si>
  <si>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</si>
  <si>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</si>
  <si>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</si>
  <si>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</si>
  <si>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</si>
  <si>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</si>
  <si>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</si>
  <si>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</si>
  <si>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</si>
  <si>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</si>
  <si>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</si>
  <si>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</si>
  <si>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</si>
  <si>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</si>
  <si>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</si>
  <si>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</si>
  <si>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</si>
  <si>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</si>
  <si>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</si>
  <si>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</si>
  <si>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</si>
  <si>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</si>
  <si>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</si>
  <si>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</si>
  <si>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</si>
  <si>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</si>
  <si>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</si>
  <si>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</si>
  <si>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</si>
  <si>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</si>
  <si>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</si>
  <si>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</si>
  <si>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</si>
  <si>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</si>
  <si>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</si>
  <si>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</si>
  <si>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</si>
  <si>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</si>
  <si>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</si>
  <si>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</si>
  <si>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</si>
  <si>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</si>
  <si>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</si>
  <si>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</si>
  <si>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</si>
  <si>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</si>
  <si>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</si>
  <si>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</si>
  <si>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</si>
  <si>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</si>
  <si>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</si>
  <si>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</si>
  <si>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</si>
  <si>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</si>
  <si>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</si>
  <si>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</si>
  <si>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</si>
  <si>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</si>
  <si>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</si>
  <si>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</si>
  <si>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</si>
  <si>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</si>
  <si>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</si>
  <si>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</si>
  <si>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</si>
  <si>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</si>
  <si>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</si>
  <si>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</si>
  <si>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</si>
  <si>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</si>
  <si>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</si>
  <si>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</si>
  <si>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</si>
  <si>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</si>
  <si>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</si>
  <si>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</si>
  <si>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</si>
  <si>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</si>
  <si>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</si>
  <si>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</si>
  <si>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</si>
  <si>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</si>
  <si>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</si>
  <si>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</si>
  <si>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</si>
  <si>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</si>
  <si>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</si>
  <si>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</si>
  <si>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</si>
  <si>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</si>
  <si>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</si>
  <si>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</si>
  <si>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</si>
  <si>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</si>
  <si>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</si>
  <si>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</si>
  <si>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</si>
  <si>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</si>
  <si>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</si>
  <si>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</si>
  <si>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</si>
  <si>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</si>
  <si>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</si>
  <si>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</si>
  <si>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</si>
  <si>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</si>
  <si>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</si>
  <si>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</si>
  <si>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</si>
  <si>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</si>
  <si>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</si>
  <si>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</si>
  <si>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</si>
  <si>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</si>
  <si>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</si>
  <si>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</si>
  <si>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</si>
  <si>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</si>
  <si>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</si>
  <si>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</si>
  <si>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</si>
  <si>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</si>
  <si>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</si>
  <si>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</si>
  <si>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</si>
  <si>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</si>
  <si>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</si>
  <si>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</si>
  <si>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</si>
  <si>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</si>
  <si>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</si>
  <si>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</si>
  <si>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</si>
  <si>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</si>
  <si>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</si>
  <si>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</si>
  <si>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</si>
  <si>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</si>
  <si>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</si>
  <si>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</si>
  <si>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</si>
  <si>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</si>
  <si>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</si>
  <si>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</si>
  <si>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</si>
  <si>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</si>
  <si>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</si>
  <si>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</si>
  <si>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</si>
  <si>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</si>
  <si>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</si>
  <si>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</si>
  <si>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</si>
  <si>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</si>
  <si>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</si>
  <si>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</si>
  <si>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</si>
  <si>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</si>
  <si>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</si>
  <si>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</si>
  <si>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</si>
  <si>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</si>
  <si>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</si>
  <si>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</si>
  <si>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</si>
  <si>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</si>
  <si>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</si>
  <si>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</si>
  <si>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</si>
  <si>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</si>
  <si>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</si>
  <si>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</si>
  <si>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</si>
  <si>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</si>
  <si>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</si>
  <si>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</si>
  <si>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</si>
  <si>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</si>
  <si>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</si>
  <si>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</si>
  <si>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</si>
  <si>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</si>
  <si>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</si>
  <si>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</si>
  <si>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</si>
  <si>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</si>
  <si>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</si>
  <si>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</si>
  <si>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</si>
  <si>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</si>
  <si>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</si>
  <si>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</si>
  <si>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</si>
  <si>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</si>
  <si>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</si>
  <si>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</si>
  <si>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</si>
  <si>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</si>
  <si>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</si>
  <si>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</si>
  <si>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</si>
  <si>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</si>
  <si>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</si>
  <si>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</si>
  <si>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</si>
  <si>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</si>
  <si>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</si>
  <si>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</si>
  <si>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</si>
  <si>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</si>
  <si>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</si>
  <si>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</si>
  <si>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</si>
  <si>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</si>
  <si>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</si>
  <si>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</si>
  <si>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</si>
  <si>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</si>
  <si>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</si>
  <si>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</si>
  <si>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</si>
  <si>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</si>
  <si>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</si>
  <si>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</si>
  <si>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</si>
  <si>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</si>
  <si>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</si>
  <si>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</si>
  <si>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</si>
  <si>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</si>
  <si>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</si>
  <si>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</si>
  <si>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</si>
  <si>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</si>
  <si>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</si>
  <si>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</si>
  <si>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</si>
  <si>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</si>
  <si>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</si>
  <si>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</si>
  <si>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</si>
  <si>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</si>
  <si>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</si>
  <si>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</si>
  <si>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</si>
  <si>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</si>
  <si>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</si>
  <si>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</si>
  <si>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</si>
  <si>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</si>
  <si>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</si>
  <si>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</si>
  <si>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</si>
  <si>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</si>
  <si>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</si>
  <si>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</si>
  <si>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</si>
  <si>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</si>
  <si>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</si>
  <si>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</si>
  <si>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</si>
  <si>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</si>
  <si>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</si>
  <si>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</si>
  <si>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</si>
  <si>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</si>
  <si>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</si>
  <si>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</si>
  <si>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</si>
  <si>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</si>
  <si>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</si>
  <si>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</si>
  <si>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</si>
  <si>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</si>
  <si>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</si>
  <si>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</si>
  <si>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</si>
  <si>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</si>
  <si>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</si>
  <si>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</si>
  <si>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</si>
  <si>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</si>
  <si>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</si>
  <si>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</si>
  <si>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</si>
  <si>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</si>
  <si>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</si>
  <si>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</si>
  <si>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</si>
  <si>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</si>
  <si>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</si>
  <si>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</si>
  <si>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</si>
  <si>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</si>
  <si>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</si>
  <si>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</si>
  <si>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</si>
  <si>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</si>
  <si>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</si>
  <si>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</si>
  <si>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</si>
  <si>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</si>
  <si>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</si>
  <si>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</si>
  <si>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</si>
  <si>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</si>
  <si>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</si>
  <si>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</si>
  <si>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</si>
  <si>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</si>
  <si>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</si>
  <si>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</si>
  <si>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</si>
  <si>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</si>
  <si>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</si>
  <si>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</si>
  <si>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</si>
  <si>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</si>
  <si>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</si>
  <si>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</si>
  <si>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</si>
  <si>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</si>
  <si>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</si>
  <si>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</si>
  <si>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</si>
  <si>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</si>
  <si>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</si>
  <si>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</si>
  <si>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</si>
  <si>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</si>
  <si>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</si>
  <si>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</si>
  <si>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</si>
  <si>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</si>
  <si>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</si>
  <si>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</si>
  <si>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</si>
  <si>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</si>
  <si>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</si>
  <si>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</si>
  <si>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</si>
  <si>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</si>
  <si>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</si>
  <si>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</si>
  <si>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</si>
  <si>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</si>
  <si>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</si>
  <si>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</si>
  <si>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</si>
  <si>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</si>
  <si>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</si>
  <si>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</si>
  <si>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</si>
  <si>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</si>
  <si>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</si>
  <si>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</si>
  <si>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</si>
  <si>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</si>
  <si>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</si>
  <si>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</si>
  <si>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</si>
  <si>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</si>
  <si>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</si>
  <si>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</si>
  <si>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</si>
  <si>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</si>
  <si>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</si>
  <si>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</si>
  <si>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</si>
  <si>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</si>
  <si>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</si>
  <si>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</si>
  <si>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</si>
  <si>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</si>
  <si>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</si>
  <si>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</si>
  <si>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</si>
  <si>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</si>
  <si>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</si>
  <si>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</si>
  <si>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</si>
  <si>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</si>
  <si>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</si>
  <si>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</si>
  <si>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</si>
  <si>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</si>
  <si>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</si>
  <si>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</si>
  <si>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</si>
  <si>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</si>
  <si>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</si>
  <si>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</si>
  <si>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</si>
  <si>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</si>
  <si>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</si>
  <si>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</si>
  <si>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</si>
  <si>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</si>
  <si>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</si>
  <si>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</si>
  <si>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</si>
  <si>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</si>
  <si>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</si>
  <si>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</si>
  <si>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</si>
  <si>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</si>
  <si>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</si>
  <si>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</si>
  <si>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</si>
  <si>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</si>
  <si>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</si>
  <si>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</si>
  <si>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</si>
  <si>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</si>
  <si>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</si>
  <si>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</si>
  <si>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</si>
  <si>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</si>
  <si>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</si>
  <si>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</si>
  <si>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</si>
  <si>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</si>
  <si>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</si>
  <si>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</si>
  <si>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</si>
  <si>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</si>
  <si>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</si>
  <si>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</si>
  <si>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</si>
  <si>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</si>
  <si>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</si>
  <si>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</si>
  <si>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</si>
  <si>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</si>
  <si>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</si>
  <si>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</si>
  <si>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</si>
  <si>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</si>
  <si>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</si>
  <si>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</si>
  <si>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</si>
  <si>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</si>
  <si>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</si>
  <si>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</si>
  <si>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</si>
  <si>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</si>
  <si>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</si>
  <si>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</si>
  <si>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</si>
  <si>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</si>
  <si>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</si>
  <si>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</si>
  <si>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</si>
  <si>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</si>
  <si>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</si>
  <si>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</si>
  <si>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</si>
  <si>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</si>
  <si>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</si>
  <si>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</si>
  <si>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</si>
  <si>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</si>
  <si>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</si>
  <si>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</si>
  <si>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</si>
  <si>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</si>
  <si>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</si>
  <si>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</si>
  <si>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</si>
  <si>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</si>
  <si>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</si>
  <si>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</si>
  <si>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</si>
  <si>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</si>
  <si>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</si>
  <si>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</si>
  <si>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</si>
  <si>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</si>
  <si>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</si>
  <si>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</si>
  <si>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</si>
  <si>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</si>
  <si>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</si>
  <si>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</si>
  <si>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</si>
  <si>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</si>
  <si>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</si>
  <si>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</si>
  <si>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</si>
  <si>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</si>
  <si>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</si>
  <si>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</si>
  <si>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</si>
  <si>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</si>
  <si>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</si>
  <si>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</si>
  <si>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</si>
  <si>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</si>
  <si>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</si>
  <si>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</si>
  <si>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</si>
  <si>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</si>
  <si>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</si>
  <si>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</si>
  <si>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</si>
  <si>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</si>
  <si>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</si>
  <si>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</si>
  <si>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</si>
  <si>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</si>
  <si>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</si>
  <si>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</si>
  <si>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</si>
  <si>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</si>
  <si>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</si>
  <si>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</si>
  <si>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</si>
  <si>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</si>
  <si>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</si>
  <si>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</si>
  <si>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</si>
  <si>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</si>
  <si>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</si>
  <si>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</si>
  <si>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</si>
  <si>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</si>
  <si>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</si>
  <si>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</si>
  <si>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</si>
  <si>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</si>
  <si>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</si>
  <si>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</si>
  <si>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</si>
  <si>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</si>
  <si>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</si>
  <si>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</si>
  <si>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</si>
  <si>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</si>
  <si>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</si>
  <si>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</si>
  <si>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</si>
  <si>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</si>
  <si>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</si>
  <si>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</si>
  <si>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</si>
  <si>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</si>
  <si>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</si>
  <si>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</si>
  <si>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</si>
  <si>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</si>
  <si>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</si>
  <si>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</si>
  <si>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</si>
  <si>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</si>
  <si>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</si>
  <si>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</si>
  <si>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</si>
  <si>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</si>
  <si>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</si>
  <si>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</si>
  <si>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</si>
  <si>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</si>
  <si>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</si>
  <si>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</si>
  <si>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</si>
  <si>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</si>
  <si>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</si>
  <si>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</si>
  <si>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</si>
  <si>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</si>
  <si>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</si>
  <si>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</si>
  <si>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</si>
  <si>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</si>
  <si>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</si>
  <si>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</si>
  <si>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</si>
  <si>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</si>
  <si>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</si>
  <si>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</si>
  <si>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</si>
  <si>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</si>
  <si>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</si>
  <si>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</si>
  <si>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</si>
  <si>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</si>
  <si>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</si>
  <si>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</si>
  <si>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</si>
  <si>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</si>
  <si>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</si>
  <si>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</si>
  <si>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</si>
  <si>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</si>
  <si>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</si>
  <si>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</si>
  <si>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</si>
  <si>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</si>
  <si>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</si>
  <si>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</si>
  <si>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</si>
  <si>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</si>
  <si>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</si>
  <si>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</si>
  <si>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</si>
  <si>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</si>
  <si>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</si>
  <si>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</si>
  <si>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</si>
  <si>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</si>
  <si>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</si>
  <si>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</si>
  <si>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</si>
  <si>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</si>
  <si>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</si>
  <si>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</si>
  <si>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</si>
  <si>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</si>
  <si>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</si>
  <si>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</si>
  <si>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</si>
  <si>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</si>
  <si>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</si>
  <si>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</si>
  <si>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</si>
  <si>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</si>
  <si>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</si>
  <si>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</si>
  <si>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</si>
  <si>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</si>
  <si>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</si>
  <si>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</si>
  <si>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</si>
  <si>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</si>
  <si>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</si>
  <si>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</si>
  <si>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</si>
  <si>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</si>
  <si>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</si>
  <si>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</si>
  <si>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</si>
  <si>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</si>
  <si>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</si>
  <si>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</si>
  <si>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</si>
  <si>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</si>
  <si>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</si>
  <si>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</si>
  <si>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</si>
  <si>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</si>
  <si>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</si>
  <si>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</si>
  <si>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</si>
  <si>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</si>
  <si>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</si>
  <si>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</si>
  <si>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</si>
  <si>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</si>
  <si>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</si>
  <si>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</si>
  <si>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</si>
  <si>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</si>
  <si>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</si>
  <si>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</si>
  <si>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</si>
  <si>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</si>
  <si>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</si>
  <si>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</si>
  <si>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</si>
  <si>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</si>
  <si>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</si>
  <si>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</si>
  <si>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</si>
  <si>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</si>
  <si>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</si>
  <si>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</si>
  <si>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</si>
  <si>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</si>
  <si>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</si>
  <si>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</si>
  <si>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</si>
  <si>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</si>
  <si>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</si>
  <si>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</si>
  <si>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</si>
  <si>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</si>
  <si>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</si>
  <si>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</si>
  <si>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</si>
  <si>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</si>
  <si>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</si>
  <si>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</si>
  <si>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</si>
  <si>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</si>
  <si>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</si>
  <si>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</si>
  <si>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</si>
  <si>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</si>
  <si>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</si>
  <si>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</si>
  <si>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</si>
  <si>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</si>
  <si>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</si>
  <si>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</si>
  <si>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</si>
  <si>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</si>
  <si>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</si>
  <si>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</si>
  <si>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</si>
  <si>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</si>
  <si>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</si>
  <si>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</si>
  <si>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</si>
  <si>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</si>
  <si>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</si>
  <si>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</si>
  <si>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</si>
  <si>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</si>
  <si>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</si>
  <si>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</si>
  <si>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</si>
  <si>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</si>
  <si>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</si>
  <si>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</si>
  <si>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</si>
  <si>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</si>
  <si>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</si>
  <si>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</si>
  <si>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</si>
  <si>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</si>
  <si>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</si>
  <si>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</si>
  <si>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</si>
  <si>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</si>
  <si>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</si>
  <si>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</si>
  <si>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</si>
  <si>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</si>
  <si>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</si>
  <si>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</si>
  <si>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</si>
  <si>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</si>
  <si>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</si>
  <si>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</si>
  <si>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</si>
  <si>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</si>
  <si>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</si>
  <si>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</si>
  <si>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</si>
  <si>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</si>
  <si>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</si>
  <si>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</si>
  <si>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</si>
  <si>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</si>
  <si>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</si>
  <si>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</si>
  <si>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</si>
  <si>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</si>
  <si>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</si>
  <si>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</si>
  <si>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</si>
  <si>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</si>
  <si>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</si>
  <si>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</si>
  <si>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</si>
  <si>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</si>
  <si>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</si>
  <si>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</si>
  <si>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</si>
  <si>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</si>
  <si>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</si>
  <si>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</si>
  <si>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</si>
  <si>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</si>
  <si>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</si>
  <si>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</si>
  <si>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</si>
  <si>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</si>
  <si>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</si>
  <si>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</si>
  <si>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</si>
  <si>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</si>
  <si>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</si>
  <si>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</si>
  <si>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</si>
  <si>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</si>
  <si>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</si>
  <si>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</si>
  <si>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</si>
  <si>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</si>
  <si>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</si>
  <si>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</si>
  <si>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</si>
  <si>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</si>
  <si>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</si>
  <si>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</si>
  <si>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</si>
  <si>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</si>
  <si>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</si>
  <si>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</si>
  <si>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</si>
  <si>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</si>
  <si>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</si>
  <si>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</si>
  <si>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</si>
  <si>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</si>
  <si>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</si>
  <si>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</si>
  <si>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</si>
  <si>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</si>
  <si>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</si>
  <si>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</si>
  <si>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</si>
  <si>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</si>
  <si>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</si>
  <si>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</si>
  <si>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</si>
  <si>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</si>
  <si>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</si>
  <si>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</si>
  <si>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</si>
  <si>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</si>
  <si>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</si>
  <si>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</si>
  <si>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</si>
  <si>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</si>
  <si>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</si>
  <si>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</si>
  <si>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</si>
  <si>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</si>
  <si>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</si>
  <si>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</si>
  <si>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</si>
  <si>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</si>
  <si>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</si>
  <si>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</si>
  <si>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</si>
  <si>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</si>
  <si>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</si>
  <si>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</si>
  <si>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</si>
  <si>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</si>
  <si>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</si>
  <si>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</si>
  <si>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</si>
  <si>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</si>
  <si>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</si>
  <si>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</si>
  <si>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</si>
  <si>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</si>
  <si>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</si>
  <si>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</si>
  <si>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</si>
  <si>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</si>
  <si>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</si>
  <si>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</si>
  <si>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</si>
  <si>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</si>
  <si>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</si>
  <si>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</si>
  <si>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</si>
  <si>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</si>
  <si>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</si>
  <si>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</si>
  <si>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</si>
  <si>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</si>
  <si>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</si>
  <si>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</si>
  <si>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</si>
  <si>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</si>
  <si>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</si>
  <si>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</si>
  <si>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</si>
  <si>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</si>
  <si>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</si>
  <si>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</si>
  <si>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</si>
  <si>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</si>
  <si>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</si>
  <si>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</si>
  <si>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</si>
  <si>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</si>
  <si>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</si>
  <si>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</si>
  <si>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</si>
  <si>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</si>
  <si>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</si>
  <si>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</si>
  <si>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</si>
  <si>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</si>
  <si>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</si>
  <si>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</si>
  <si>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</si>
  <si>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</si>
  <si>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</si>
  <si>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</si>
  <si>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</si>
  <si>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</si>
  <si>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</si>
  <si>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</si>
  <si>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</si>
  <si>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</si>
  <si>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</si>
  <si>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</si>
  <si>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</si>
  <si>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</si>
  <si>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</si>
  <si>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</si>
  <si>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</si>
  <si>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</si>
  <si>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</si>
  <si>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</si>
  <si>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</si>
  <si>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</si>
  <si>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</si>
  <si>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</si>
  <si>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</si>
  <si>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</si>
  <si>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</si>
  <si>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</si>
  <si>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</si>
  <si>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</si>
  <si>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</si>
  <si>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</si>
  <si>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</si>
  <si>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</si>
  <si>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</si>
  <si>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</si>
  <si>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</si>
  <si>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</si>
  <si>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</si>
  <si>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</si>
  <si>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</si>
  <si>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</si>
  <si>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</si>
  <si>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</si>
  <si>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</si>
  <si>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</si>
  <si>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</si>
  <si>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</si>
  <si>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</si>
  <si>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</si>
  <si>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</si>
  <si>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</si>
  <si>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</si>
  <si>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</si>
  <si>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</si>
  <si>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</si>
  <si>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</si>
  <si>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</si>
  <si>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</si>
  <si>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</si>
  <si>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</si>
  <si>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</si>
  <si>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</si>
  <si>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</si>
  <si>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</si>
  <si>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</si>
  <si>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</si>
  <si>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</si>
  <si>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</si>
  <si>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</si>
  <si>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</si>
  <si>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</si>
  <si>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</si>
  <si>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</si>
  <si>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</si>
  <si>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</si>
  <si>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</si>
  <si>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</si>
  <si>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</si>
  <si>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</si>
  <si>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</si>
  <si>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</si>
  <si>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</si>
  <si>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</si>
  <si>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</si>
  <si>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</si>
  <si>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</si>
  <si>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</si>
  <si>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</si>
  <si>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</si>
  <si>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</si>
  <si>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</si>
  <si>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</si>
  <si>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</si>
  <si>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</si>
  <si>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</si>
  <si>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</si>
  <si>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</si>
  <si>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</si>
  <si>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</si>
  <si>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</si>
  <si>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</si>
  <si>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</si>
  <si>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</si>
  <si>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</si>
  <si>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</si>
  <si>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</si>
  <si>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</si>
  <si>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</si>
  <si>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</si>
  <si>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</si>
  <si>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</si>
  <si>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</si>
  <si>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</si>
  <si>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</si>
  <si>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</si>
  <si>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</si>
  <si>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</si>
  <si>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</si>
  <si>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</si>
  <si>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</si>
  <si>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</si>
  <si>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</si>
  <si>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</si>
  <si>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</si>
  <si>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</si>
  <si>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</si>
  <si>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</si>
  <si>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</si>
  <si>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</si>
  <si>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</si>
  <si>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</si>
  <si>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</si>
  <si>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</si>
  <si>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</si>
  <si>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</si>
  <si>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</si>
  <si>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</si>
  <si>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</si>
  <si>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</si>
  <si>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</si>
  <si>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</si>
  <si>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</si>
  <si>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</si>
  <si>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</si>
  <si>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</si>
  <si>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</si>
  <si>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</si>
  <si>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</si>
  <si>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</si>
  <si>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</si>
  <si>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</si>
  <si>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</si>
  <si>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</si>
  <si>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</si>
  <si>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</si>
  <si>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</si>
  <si>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</si>
  <si>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</si>
  <si>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</si>
  <si>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</si>
  <si>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</si>
  <si>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</si>
  <si>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</si>
  <si>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</si>
  <si>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</si>
  <si>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</si>
  <si>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</si>
  <si>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</si>
  <si>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</si>
  <si>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</si>
  <si>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</si>
  <si>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</si>
  <si>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</si>
  <si>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</si>
  <si>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</si>
  <si>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</si>
  <si>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</si>
  <si>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</si>
  <si>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</si>
  <si>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</si>
  <si>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</si>
  <si>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</si>
  <si>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</si>
  <si>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</si>
  <si>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</si>
  <si>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</si>
  <si>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</si>
  <si>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</si>
  <si>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</si>
  <si>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</si>
  <si>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</si>
  <si>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</si>
  <si>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</si>
  <si>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</si>
  <si>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</si>
  <si>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</si>
  <si>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</si>
  <si>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</si>
  <si>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</si>
  <si>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</si>
  <si>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</si>
  <si>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</si>
  <si>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</si>
  <si>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</si>
  <si>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</si>
  <si>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</si>
  <si>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</si>
  <si>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</si>
  <si>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</si>
  <si>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</si>
  <si>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</si>
  <si>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</si>
  <si>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</si>
  <si>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</si>
  <si>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</si>
  <si>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</si>
  <si>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</si>
  <si>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</si>
  <si>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</si>
  <si>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</si>
  <si>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</si>
  <si>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</si>
  <si>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</si>
  <si>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</si>
  <si>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</si>
  <si>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</si>
  <si>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</si>
  <si>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</si>
  <si>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</si>
  <si>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</si>
  <si>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</si>
  <si>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</si>
  <si>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</si>
  <si>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</si>
  <si>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</si>
  <si>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</si>
  <si>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</si>
  <si>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</si>
  <si>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</si>
  <si>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</si>
  <si>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</si>
  <si>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</si>
  <si>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</si>
  <si>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</si>
  <si>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</si>
  <si>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</si>
  <si>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</si>
  <si>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</si>
  <si>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</si>
  <si>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</si>
  <si>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</si>
  <si>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</si>
  <si>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</si>
  <si>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</si>
  <si>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</si>
  <si>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</si>
  <si>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</si>
  <si>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</si>
  <si>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</si>
  <si>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</si>
  <si>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</si>
  <si>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</si>
  <si>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</si>
  <si>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</si>
  <si>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</si>
  <si>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</si>
  <si>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</si>
  <si>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</si>
  <si>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</si>
  <si>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</si>
  <si>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</si>
  <si>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</si>
  <si>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</si>
  <si>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</si>
  <si>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</si>
  <si>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</si>
  <si>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</si>
  <si>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</si>
  <si>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</si>
  <si>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</si>
  <si>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</si>
  <si>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</si>
  <si>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</si>
  <si>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</si>
  <si>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</si>
  <si>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</si>
  <si>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</si>
  <si>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</si>
  <si>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</si>
  <si>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</si>
  <si>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</si>
  <si>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</si>
  <si>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</si>
  <si>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</si>
  <si>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</si>
  <si>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</si>
  <si>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</si>
  <si>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</si>
  <si>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</si>
  <si>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</si>
  <si>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</si>
  <si>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</si>
  <si>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</si>
  <si>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</si>
  <si>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</si>
  <si>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</si>
  <si>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</si>
  <si>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</si>
  <si>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</si>
  <si>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</si>
  <si>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</si>
  <si>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</si>
  <si>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</si>
  <si>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</si>
  <si>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</si>
  <si>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</si>
  <si>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</si>
  <si>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</si>
  <si>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</si>
  <si>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</si>
  <si>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</si>
  <si>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</si>
  <si>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</si>
  <si>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</si>
  <si>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</si>
  <si>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</si>
  <si>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</si>
  <si>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</si>
  <si>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</si>
  <si>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</si>
  <si>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</si>
  <si>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</si>
  <si>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</si>
  <si>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</si>
  <si>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</si>
  <si>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</si>
  <si>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</si>
  <si>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</si>
  <si>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</si>
  <si>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</si>
  <si>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</si>
  <si>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</si>
  <si>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</si>
  <si>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</si>
  <si>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</si>
  <si>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</si>
  <si>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</si>
  <si>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</si>
  <si>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</si>
  <si>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</si>
  <si>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</si>
  <si>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</si>
  <si>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</si>
  <si>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</si>
  <si>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</si>
  <si>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</si>
  <si>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</si>
  <si>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</si>
  <si>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</si>
  <si>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</si>
  <si>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</si>
  <si>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</si>
  <si>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</si>
  <si>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</si>
  <si>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</si>
  <si>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</si>
  <si>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</si>
  <si>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</si>
  <si>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</si>
  <si>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</si>
  <si>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</si>
  <si>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</si>
  <si>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</si>
  <si>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</si>
  <si>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</si>
  <si>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</si>
  <si>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</si>
  <si>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</si>
  <si>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</si>
  <si>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</si>
  <si>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</si>
  <si>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</si>
  <si>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</si>
  <si>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</si>
  <si>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</si>
  <si>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</si>
  <si>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</si>
  <si>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</si>
  <si>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</si>
  <si>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</si>
  <si>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</si>
  <si>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</si>
  <si>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</si>
  <si>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</si>
  <si>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</si>
  <si>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</si>
  <si>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</si>
  <si>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</si>
  <si>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</si>
  <si>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</si>
  <si>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</si>
  <si>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</si>
  <si>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</si>
  <si>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</si>
  <si>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</si>
  <si>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</si>
  <si>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</si>
  <si>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</si>
  <si>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</si>
  <si>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</si>
  <si>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</si>
  <si>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</si>
  <si>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</si>
  <si>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</si>
  <si>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</si>
  <si>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</si>
  <si>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</si>
  <si>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</si>
  <si>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</si>
  <si>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</si>
  <si>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</si>
  <si>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</si>
  <si>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</si>
  <si>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</si>
  <si>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</si>
  <si>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</si>
  <si>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</si>
  <si>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</si>
  <si>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</si>
  <si>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</si>
  <si>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</si>
  <si>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</si>
  <si>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</si>
  <si>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</si>
  <si>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</si>
  <si>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</si>
  <si>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</si>
  <si>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</si>
  <si>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</si>
  <si>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</si>
  <si>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</si>
  <si>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</si>
  <si>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</si>
  <si>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</si>
  <si>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</si>
  <si>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</si>
  <si>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</si>
  <si>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</si>
  <si>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</si>
  <si>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</si>
  <si>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</si>
  <si>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</si>
  <si>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</si>
  <si>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</si>
  <si>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</si>
  <si>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</si>
  <si>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</si>
  <si>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</si>
  <si>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</si>
  <si>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</si>
  <si>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</si>
  <si>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</si>
  <si>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</si>
  <si>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</si>
  <si>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</si>
  <si>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</si>
  <si>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</si>
  <si>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</si>
  <si>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</si>
  <si>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</si>
  <si>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</si>
  <si>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</si>
  <si>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</si>
  <si>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</si>
  <si>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</si>
  <si>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</si>
  <si>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</si>
  <si>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</si>
  <si>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</si>
  <si>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</si>
  <si>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</si>
  <si>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</si>
  <si>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</si>
  <si>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</si>
  <si>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</si>
  <si>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</si>
  <si>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</si>
  <si>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</si>
  <si>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</si>
  <si>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</si>
  <si>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</si>
  <si>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</si>
  <si>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</si>
  <si>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</si>
  <si>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</si>
  <si>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</si>
  <si>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</si>
  <si>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</si>
  <si>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</si>
  <si>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</si>
  <si>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</si>
  <si>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</si>
  <si>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</si>
  <si>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</si>
  <si>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</si>
  <si>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</si>
  <si>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</si>
  <si>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</si>
  <si>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</si>
  <si>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</si>
  <si>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</si>
  <si>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</si>
  <si>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</si>
  <si>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</si>
  <si>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</si>
  <si>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</si>
  <si>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</si>
  <si>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</si>
  <si>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</si>
  <si>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</si>
  <si>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</si>
  <si>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</si>
  <si>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</si>
  <si>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</si>
  <si>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</si>
  <si>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</si>
  <si>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</si>
  <si>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</si>
  <si>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</si>
  <si>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</si>
  <si>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</si>
  <si>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</si>
  <si>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</si>
  <si>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</si>
  <si>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</si>
  <si>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</si>
  <si>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</si>
  <si>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</si>
  <si>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</si>
  <si>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</si>
  <si>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</si>
  <si>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</si>
  <si>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</si>
  <si>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</si>
  <si>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</si>
  <si>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</si>
  <si>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</si>
  <si>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</si>
  <si>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</si>
  <si>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</si>
  <si>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</si>
  <si>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</si>
  <si>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</si>
  <si>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</si>
  <si>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</si>
  <si>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</si>
  <si>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</si>
  <si>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</si>
  <si>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</si>
  <si>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</si>
  <si>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</si>
  <si>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</si>
  <si>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</si>
  <si>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</si>
  <si>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</si>
  <si>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</si>
  <si>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</si>
  <si>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</si>
  <si>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</si>
  <si>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</si>
  <si>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</si>
  <si>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</si>
  <si>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</si>
  <si>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</si>
  <si>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</si>
  <si>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</si>
  <si>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</si>
  <si>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</si>
  <si>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</si>
  <si>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</si>
  <si>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</si>
  <si>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</si>
  <si>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</si>
  <si>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</si>
  <si>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</si>
  <si>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</si>
  <si>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</si>
  <si>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</si>
  <si>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</si>
  <si>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</si>
  <si>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</si>
  <si>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</si>
  <si>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</si>
  <si>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</si>
  <si>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</si>
  <si>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</si>
  <si>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</si>
  <si>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</si>
  <si>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</si>
  <si>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</si>
  <si>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</si>
  <si>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</si>
  <si>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</si>
  <si>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</si>
  <si>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</si>
  <si>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</si>
  <si>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</si>
  <si>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</si>
  <si>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</si>
  <si>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</si>
  <si>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</si>
  <si>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</si>
  <si>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</si>
  <si>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</si>
  <si>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</si>
  <si>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</si>
  <si>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</si>
  <si>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</si>
  <si>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</si>
  <si>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</si>
  <si>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</si>
  <si>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</si>
  <si>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</si>
  <si>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</si>
  <si>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</si>
  <si>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</si>
  <si>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</si>
  <si>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</si>
  <si>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</si>
  <si>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</si>
  <si>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</si>
  <si>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</si>
  <si>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</si>
  <si>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</si>
  <si>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</si>
  <si>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</si>
  <si>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</si>
  <si>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</si>
  <si>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</si>
  <si>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</si>
  <si>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</si>
  <si>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</si>
  <si>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</si>
  <si>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</si>
  <si>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</si>
  <si>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</si>
  <si>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</si>
  <si>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</si>
  <si>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</si>
  <si>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</si>
  <si>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</si>
  <si>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</si>
  <si>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</si>
  <si>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</si>
  <si>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</si>
  <si>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</si>
  <si>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</si>
  <si>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</si>
  <si>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</si>
  <si>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</si>
  <si>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</si>
  <si>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</si>
  <si>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</si>
  <si>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</si>
  <si>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</si>
  <si>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</si>
  <si>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</si>
  <si>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</si>
  <si>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</si>
  <si>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</si>
  <si>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</si>
  <si>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</si>
  <si>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</si>
  <si>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</si>
  <si>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</si>
  <si>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</si>
  <si>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</si>
  <si>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</si>
  <si>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</si>
  <si>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</si>
  <si>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</si>
  <si>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</si>
  <si>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</si>
  <si>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</si>
  <si>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</si>
  <si>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</si>
  <si>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</si>
  <si>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</si>
  <si>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</si>
  <si>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</si>
  <si>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</si>
  <si>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</si>
  <si>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</si>
  <si>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</si>
  <si>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</si>
  <si>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</si>
  <si>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</si>
  <si>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</si>
  <si>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</si>
  <si>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</si>
  <si>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</si>
  <si>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</si>
  <si>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</si>
  <si>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</si>
  <si>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</si>
  <si>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</si>
  <si>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</si>
  <si>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</si>
  <si>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</si>
  <si>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</si>
  <si>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</si>
  <si>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</si>
  <si>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</si>
  <si>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</si>
  <si>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</si>
  <si>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</si>
  <si>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</si>
  <si>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</si>
  <si>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</si>
  <si>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</si>
  <si>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</si>
  <si>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</si>
  <si>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</si>
  <si>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</si>
  <si>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</si>
  <si>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</si>
  <si>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</si>
  <si>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</si>
  <si>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</si>
  <si>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</si>
  <si>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</si>
  <si>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</si>
  <si>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</si>
  <si>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</si>
  <si>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</si>
  <si>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</si>
  <si>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</si>
  <si>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</si>
  <si>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</si>
  <si>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</si>
  <si>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</si>
  <si>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</si>
  <si>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</si>
  <si>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</si>
  <si>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</si>
  <si>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</si>
  <si>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</si>
  <si>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</si>
  <si>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</si>
  <si>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</si>
  <si>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</si>
  <si>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</si>
  <si>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</si>
  <si>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</si>
  <si>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</si>
  <si>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</si>
  <si>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</si>
  <si>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</si>
  <si>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</si>
  <si>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</si>
  <si>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</si>
  <si>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</si>
  <si>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</si>
  <si>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</si>
  <si>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</si>
  <si>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</si>
  <si>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</si>
  <si>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</si>
  <si>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</si>
  <si>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</si>
  <si>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</si>
  <si>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</si>
  <si>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</si>
  <si>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</si>
  <si>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</si>
  <si>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</si>
  <si>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</si>
  <si>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</si>
  <si>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</si>
  <si>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</si>
  <si>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</si>
  <si>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</si>
  <si>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</si>
  <si>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</si>
  <si>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</si>
  <si>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</si>
  <si>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</si>
  <si>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</si>
  <si>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</si>
  <si>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</si>
  <si>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</si>
  <si>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</si>
  <si>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</si>
  <si>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</si>
  <si>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</si>
  <si>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</si>
  <si>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</si>
  <si>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</si>
  <si>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</si>
  <si>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</si>
  <si>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</si>
  <si>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</si>
  <si>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</si>
  <si>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</si>
  <si>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</si>
  <si>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</si>
  <si>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</si>
  <si>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</si>
  <si>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</si>
  <si>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</si>
  <si>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</si>
  <si>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</si>
  <si>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</si>
  <si>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</si>
  <si>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</si>
  <si>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</si>
  <si>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</si>
  <si>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</si>
  <si>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</si>
  <si>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</si>
  <si>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</si>
  <si>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</si>
  <si>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</si>
  <si>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</si>
  <si>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</si>
  <si>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</si>
  <si>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</si>
  <si>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</si>
  <si>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</si>
  <si>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</si>
  <si>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</si>
  <si>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</si>
  <si>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</si>
  <si>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</si>
  <si>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</si>
  <si>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</si>
  <si>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</si>
  <si>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</si>
  <si>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</si>
  <si>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</si>
  <si>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</si>
  <si>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</si>
  <si>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</si>
  <si>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</si>
  <si>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</si>
  <si>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</si>
  <si>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</si>
  <si>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</si>
  <si>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</si>
  <si>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</si>
  <si>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</si>
  <si>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</si>
  <si>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</si>
  <si>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</si>
  <si>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</si>
  <si>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</si>
  <si>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</si>
  <si>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</si>
  <si>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</si>
  <si>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</si>
  <si>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</si>
  <si>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</si>
  <si>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</si>
  <si>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</si>
  <si>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</si>
  <si>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</si>
  <si>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</si>
  <si>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</si>
  <si>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</si>
  <si>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</si>
  <si>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</si>
  <si>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</si>
  <si>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</si>
  <si>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</si>
  <si>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</si>
  <si>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</si>
  <si>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</si>
  <si>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</si>
  <si>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</si>
  <si>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</si>
  <si>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</si>
  <si>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</si>
  <si>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</si>
  <si>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</si>
  <si>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</si>
  <si>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</si>
  <si>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</si>
  <si>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</si>
  <si>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</si>
  <si>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</si>
  <si>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</si>
  <si>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</si>
  <si>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</si>
  <si>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</si>
  <si>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</si>
  <si>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</si>
  <si>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</si>
  <si>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</si>
  <si>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</si>
  <si>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</si>
  <si>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</si>
  <si>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</si>
  <si>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</si>
  <si>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</si>
  <si>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</si>
  <si>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</si>
  <si>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</si>
  <si>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</si>
  <si>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</si>
  <si>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</si>
  <si>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</si>
  <si>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</si>
  <si>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</si>
  <si>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</si>
  <si>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</si>
  <si>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</si>
  <si>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</si>
  <si>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</si>
  <si>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</si>
  <si>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</si>
  <si>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</si>
  <si>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</si>
  <si>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</si>
  <si>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</si>
  <si>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</si>
  <si>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</si>
  <si>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</si>
  <si>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</si>
  <si>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</si>
  <si>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</si>
  <si>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</si>
  <si>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</si>
  <si>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</si>
  <si>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</si>
  <si>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</si>
  <si>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</si>
  <si>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</si>
  <si>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</si>
  <si>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</si>
  <si>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</si>
  <si>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</si>
  <si>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</si>
  <si>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</si>
  <si>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</si>
  <si>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</si>
  <si>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</si>
  <si>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</si>
  <si>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</si>
  <si>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</si>
  <si>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</si>
  <si>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</si>
  <si>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</si>
  <si>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</si>
  <si>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</si>
  <si>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</si>
  <si>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</si>
  <si>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</si>
  <si>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</si>
  <si>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</si>
  <si>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</si>
  <si>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</si>
  <si>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</si>
  <si>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</si>
  <si>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</si>
  <si>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</si>
  <si>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</si>
  <si>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</si>
  <si>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</si>
  <si>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</si>
  <si>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</si>
  <si>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</si>
  <si>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</si>
  <si>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</si>
  <si>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</si>
  <si>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</si>
  <si>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</si>
  <si>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</si>
  <si>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</si>
  <si>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</si>
  <si>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</si>
  <si>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</si>
  <si>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</si>
  <si>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</si>
  <si>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</si>
  <si>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</si>
  <si>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</si>
  <si>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</si>
  <si>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</si>
  <si>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</si>
  <si>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</si>
  <si>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</si>
  <si>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</si>
  <si>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</si>
  <si>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</si>
  <si>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</si>
  <si>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</si>
  <si>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</si>
  <si>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</si>
  <si>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</si>
  <si>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</si>
  <si>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</si>
  <si>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</si>
  <si>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</si>
  <si>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</si>
  <si>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</si>
  <si>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</si>
  <si>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</si>
  <si>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</si>
  <si>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</si>
  <si>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</si>
  <si>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</si>
  <si>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</si>
  <si>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</si>
  <si>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</si>
  <si>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</si>
  <si>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</si>
  <si>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</si>
  <si>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</si>
  <si>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</si>
  <si>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</si>
  <si>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</si>
  <si>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</si>
  <si>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</si>
  <si>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</si>
  <si>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</si>
  <si>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</si>
  <si>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</si>
  <si>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</si>
  <si>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</si>
  <si>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</si>
  <si>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</si>
  <si>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</si>
  <si>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</si>
  <si>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</si>
  <si>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</si>
  <si>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</si>
  <si>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</si>
  <si>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</si>
  <si>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</si>
  <si>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</si>
  <si>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</si>
  <si>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</si>
  <si>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</si>
  <si>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</si>
  <si>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</si>
  <si>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</si>
  <si>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</si>
  <si>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</si>
  <si>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</si>
  <si>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</si>
  <si>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</si>
  <si>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</si>
  <si>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</si>
  <si>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</si>
  <si>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</si>
  <si>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</si>
  <si>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</si>
  <si>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</si>
  <si>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</si>
  <si>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</si>
  <si>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</si>
  <si>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</si>
  <si>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</si>
  <si>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</si>
  <si>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</si>
  <si>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</si>
  <si>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</si>
  <si>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</si>
  <si>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</si>
  <si>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</si>
  <si>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</si>
  <si>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</si>
  <si>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</si>
  <si>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</si>
  <si>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</si>
  <si>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</si>
  <si>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</si>
  <si>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</si>
  <si>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</si>
  <si>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</si>
  <si>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</si>
  <si>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</si>
  <si>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</si>
  <si>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</si>
  <si>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</si>
  <si>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</si>
  <si>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</si>
  <si>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</si>
  <si>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</si>
  <si>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</si>
  <si>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</si>
  <si>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</si>
  <si>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</si>
  <si>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</si>
  <si>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</si>
  <si>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</si>
  <si>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</si>
  <si>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</si>
  <si>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</si>
  <si>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</si>
  <si>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</si>
  <si>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</si>
  <si>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</si>
  <si>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</si>
  <si>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</si>
  <si>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</si>
  <si>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</si>
  <si>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</si>
  <si>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</si>
  <si>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</si>
  <si>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</si>
  <si>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</si>
  <si>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</si>
  <si>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</si>
  <si>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</si>
  <si>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</si>
  <si>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</si>
  <si>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</si>
  <si>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</si>
  <si>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</si>
  <si>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</si>
  <si>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</si>
  <si>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</si>
  <si>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</si>
  <si>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</si>
  <si>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</si>
  <si>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</si>
  <si>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</si>
  <si>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</si>
  <si>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</si>
  <si>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</si>
  <si>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</si>
  <si>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</si>
  <si>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</si>
  <si>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</si>
  <si>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</si>
  <si>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</si>
  <si>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</si>
  <si>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</si>
  <si>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</si>
  <si>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</si>
  <si>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</si>
  <si>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</si>
  <si>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</si>
  <si>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</si>
  <si>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</si>
  <si>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</si>
  <si>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</si>
  <si>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</si>
  <si>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</si>
  <si>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</si>
  <si>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</si>
  <si>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</si>
  <si>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</si>
  <si>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</si>
  <si>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</si>
  <si>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</si>
  <si>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</si>
  <si>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</si>
  <si>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</si>
  <si>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</si>
  <si>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</si>
  <si>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</si>
  <si>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</si>
  <si>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</si>
  <si>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</si>
  <si>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</si>
  <si>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</si>
  <si>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</si>
  <si>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</si>
  <si>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</si>
  <si>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</si>
  <si>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</si>
  <si>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</si>
  <si>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</si>
  <si>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</si>
  <si>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</si>
  <si>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</si>
  <si>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</si>
  <si>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</si>
  <si>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</si>
  <si>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</si>
  <si>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</si>
  <si>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</si>
  <si>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</si>
  <si>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</si>
  <si>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</si>
  <si>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</si>
  <si>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</si>
  <si>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</si>
  <si>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</si>
  <si>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</si>
  <si>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</si>
  <si>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</si>
  <si>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</si>
  <si>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</si>
  <si>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</si>
  <si>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</si>
  <si>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</si>
  <si>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</si>
  <si>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</si>
  <si>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</si>
  <si>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</si>
  <si>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</si>
  <si>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</si>
  <si>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</si>
  <si>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</si>
  <si>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</si>
  <si>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</si>
  <si>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</si>
  <si>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</si>
  <si>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</si>
  <si>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</si>
  <si>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</si>
  <si>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</si>
  <si>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</si>
  <si>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</si>
  <si>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</si>
  <si>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</si>
  <si>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</si>
  <si>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</si>
  <si>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</si>
  <si>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</si>
  <si>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</si>
  <si>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</si>
  <si>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</si>
  <si>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</si>
  <si>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</si>
  <si>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</si>
  <si>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</si>
  <si>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</si>
  <si>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</si>
  <si>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</si>
  <si>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</si>
  <si>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</si>
  <si>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</si>
  <si>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</si>
  <si>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</si>
  <si>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</si>
  <si>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</si>
  <si>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</si>
  <si>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</si>
  <si>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</si>
  <si>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</si>
  <si>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</si>
  <si>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</si>
  <si>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</si>
  <si>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</si>
  <si>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</si>
  <si>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</si>
  <si>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</si>
  <si>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</si>
  <si>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</si>
  <si>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</si>
  <si>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</si>
  <si>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</si>
  <si>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</si>
  <si>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</si>
  <si>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</si>
  <si>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</si>
  <si>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</si>
  <si>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</si>
  <si>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</si>
  <si>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</si>
  <si>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</si>
  <si>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</si>
  <si>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</si>
  <si>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</si>
  <si>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</si>
  <si>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</si>
  <si>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</si>
  <si>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</si>
  <si>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</si>
  <si>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</si>
  <si>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</si>
  <si>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</si>
  <si>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</si>
  <si>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</si>
  <si>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</si>
  <si>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</si>
  <si>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</si>
  <si>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</si>
  <si>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</si>
  <si>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</si>
  <si>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</si>
  <si>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</si>
  <si>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</si>
  <si>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</si>
  <si>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</si>
  <si>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</si>
  <si>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</si>
  <si>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</si>
  <si>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</si>
  <si>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</si>
  <si>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</si>
  <si>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</si>
  <si>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</si>
  <si>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</si>
  <si>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</si>
  <si>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</si>
  <si>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</si>
  <si>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</si>
  <si>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</si>
  <si>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</si>
  <si>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</si>
  <si>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</si>
  <si>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</si>
  <si>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</si>
  <si>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</si>
  <si>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</si>
  <si>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</si>
  <si>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</si>
  <si>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</si>
  <si>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</si>
  <si>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</si>
  <si>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</si>
  <si>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</si>
  <si>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</si>
  <si>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</si>
  <si>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</si>
  <si>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</si>
  <si>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</si>
  <si>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</si>
  <si>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</si>
  <si>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</si>
  <si>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</si>
  <si>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</si>
  <si>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</si>
  <si>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</si>
  <si>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</si>
  <si>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</si>
  <si>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</si>
  <si>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</si>
  <si>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</si>
  <si>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</si>
  <si>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</si>
  <si>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</si>
  <si>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</si>
  <si>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</si>
  <si>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</si>
  <si>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</si>
  <si>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</si>
  <si>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</si>
  <si>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</si>
  <si>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</si>
  <si>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</si>
  <si>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</si>
  <si>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</si>
  <si>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</si>
  <si>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</si>
  <si>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</si>
  <si>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</si>
  <si>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</si>
  <si>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</si>
  <si>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</si>
  <si>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</si>
  <si>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</si>
  <si>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</si>
  <si>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</si>
  <si>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</si>
  <si>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</si>
  <si>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</si>
  <si>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</si>
  <si>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</si>
  <si>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</si>
  <si>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</si>
  <si>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</si>
  <si>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</si>
  <si>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</si>
  <si>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</si>
  <si>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</si>
  <si>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</si>
  <si>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</si>
  <si>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</si>
  <si>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</si>
  <si>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</si>
  <si>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</si>
  <si>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</si>
  <si>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</si>
  <si>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</si>
  <si>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</si>
  <si>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</si>
  <si>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</si>
  <si>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</si>
  <si>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</si>
  <si>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</si>
  <si>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</si>
  <si>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</si>
  <si>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</si>
  <si>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</si>
  <si>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</si>
  <si>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</si>
  <si>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</si>
  <si>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</si>
  <si>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</si>
  <si>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</si>
  <si>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</si>
  <si>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</si>
  <si>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</si>
  <si>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</si>
  <si>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</si>
  <si>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</si>
  <si>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</si>
  <si>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</si>
  <si>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</si>
  <si>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</si>
  <si>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</si>
  <si>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</si>
  <si>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</si>
  <si>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</si>
  <si>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</si>
  <si>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</si>
  <si>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</si>
  <si>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</si>
  <si>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</si>
  <si>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</si>
  <si>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</si>
  <si>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</si>
  <si>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</si>
  <si>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</si>
  <si>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</si>
  <si>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</si>
  <si>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</si>
  <si>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</si>
  <si>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</si>
  <si>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</si>
  <si>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</si>
  <si>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</si>
  <si>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</si>
  <si>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</si>
  <si>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</si>
  <si>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</si>
  <si>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</si>
  <si>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</si>
  <si>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</si>
  <si>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</si>
  <si>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</si>
  <si>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</si>
  <si>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</si>
  <si>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</si>
  <si>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</si>
  <si>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</si>
  <si>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</si>
  <si>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</si>
  <si>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</si>
  <si>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</si>
  <si>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</si>
  <si>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</si>
  <si>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</si>
  <si>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</si>
  <si>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</si>
  <si>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</si>
  <si>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</si>
  <si>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</si>
  <si>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</si>
  <si>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</si>
  <si>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</si>
  <si>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</si>
  <si>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</si>
  <si>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</si>
  <si>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</si>
  <si>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</si>
  <si>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</si>
  <si>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</si>
  <si>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</si>
  <si>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</si>
  <si>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</si>
  <si>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</si>
  <si>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</si>
  <si>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</si>
  <si>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</si>
  <si>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</si>
  <si>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</si>
  <si>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</si>
  <si>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</si>
  <si>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</si>
  <si>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</si>
  <si>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</si>
  <si>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</si>
  <si>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</si>
  <si>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</si>
  <si>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</si>
  <si>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</si>
  <si>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</si>
  <si>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</si>
  <si>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</si>
  <si>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</si>
  <si>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</si>
  <si>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</si>
  <si>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</si>
  <si>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</si>
  <si>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</si>
  <si>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</si>
  <si>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</si>
  <si>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</si>
  <si>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</si>
  <si>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</si>
  <si>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</si>
  <si>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</si>
  <si>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</si>
  <si>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</si>
  <si>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</si>
  <si>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</si>
  <si>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</si>
  <si>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</si>
  <si>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</si>
  <si>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</si>
  <si>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</si>
  <si>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</si>
  <si>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</si>
  <si>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</si>
  <si>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</si>
  <si>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</si>
  <si>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</si>
  <si>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</si>
  <si>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</si>
  <si>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</si>
  <si>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</si>
  <si>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</si>
  <si>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</si>
  <si>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</si>
  <si>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</si>
  <si>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</si>
  <si>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</si>
  <si>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</si>
  <si>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</si>
  <si>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</si>
  <si>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</si>
  <si>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</si>
  <si>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</si>
  <si>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</si>
  <si>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</si>
  <si>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</si>
  <si>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</si>
  <si>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</si>
  <si>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</si>
  <si>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</si>
  <si>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</si>
  <si>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</si>
  <si>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</si>
  <si>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</si>
  <si>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</si>
  <si>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</si>
  <si>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</si>
  <si>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</si>
  <si>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</si>
  <si>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</si>
  <si>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</si>
  <si>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</si>
  <si>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</si>
  <si>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</si>
  <si>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</si>
  <si>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</si>
  <si>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</si>
  <si>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</si>
  <si>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</si>
  <si>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</si>
  <si>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</si>
  <si>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</si>
  <si>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</si>
  <si>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</si>
  <si>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</si>
  <si>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</si>
  <si>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</si>
  <si>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</si>
  <si>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</si>
  <si>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</si>
  <si>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</si>
  <si>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</si>
  <si>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</si>
  <si>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</si>
  <si>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</si>
  <si>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</si>
  <si>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</si>
  <si>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</si>
  <si>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</si>
  <si>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</si>
  <si>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</si>
  <si>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</si>
  <si>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</si>
  <si>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</si>
  <si>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</si>
  <si>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</si>
  <si>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</si>
  <si>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</si>
  <si>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</si>
  <si>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</si>
  <si>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</si>
  <si>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</si>
  <si>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</si>
  <si>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</si>
  <si>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</si>
  <si>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</si>
  <si>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</si>
  <si>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</si>
  <si>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</si>
  <si>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</si>
  <si>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</si>
  <si>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</si>
  <si>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</si>
  <si>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</si>
  <si>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</si>
  <si>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</si>
  <si>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</si>
  <si>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</si>
  <si>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</si>
  <si>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</si>
  <si>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</si>
  <si>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</si>
  <si>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</si>
  <si>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</si>
  <si>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</si>
  <si>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</si>
  <si>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</si>
  <si>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</si>
  <si>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</si>
  <si>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</si>
  <si>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</si>
  <si>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</si>
  <si>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</si>
  <si>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</si>
  <si>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</si>
  <si>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</si>
  <si>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</si>
  <si>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</si>
  <si>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</si>
  <si>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</si>
  <si>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</si>
  <si>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</si>
  <si>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</si>
  <si>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</si>
  <si>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</si>
  <si>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</si>
  <si>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</si>
  <si>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</si>
  <si>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</si>
  <si>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</si>
  <si>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</si>
  <si>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</si>
  <si>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</si>
  <si>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</si>
  <si>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</si>
  <si>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</si>
  <si>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</si>
  <si>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</si>
  <si>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</si>
  <si>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</si>
  <si>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</si>
  <si>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</si>
  <si>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</si>
  <si>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</si>
  <si>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</si>
  <si>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</si>
  <si>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</si>
  <si>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</si>
  <si>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</si>
  <si>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</si>
  <si>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</si>
  <si>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</si>
  <si>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</si>
  <si>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</si>
  <si>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</si>
  <si>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</si>
  <si>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</si>
  <si>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</si>
  <si>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</si>
  <si>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</si>
  <si>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</si>
  <si>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</si>
  <si>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</si>
  <si>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</si>
  <si>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</si>
  <si>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</si>
  <si>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</si>
  <si>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</si>
  <si>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</si>
  <si>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</si>
  <si>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</si>
  <si>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</si>
  <si>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</si>
  <si>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</si>
  <si>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</si>
  <si>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</si>
  <si>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</si>
  <si>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</si>
  <si>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</si>
  <si>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</si>
  <si>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</si>
  <si>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</si>
  <si>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</si>
  <si>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</si>
  <si>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</si>
  <si>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</si>
  <si>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</si>
  <si>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</si>
  <si>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</si>
  <si>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</si>
  <si>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</si>
  <si>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</si>
  <si>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</si>
  <si>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</si>
  <si>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</si>
  <si>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</si>
  <si>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</si>
  <si>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</si>
  <si>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</si>
  <si>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</si>
  <si>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</si>
  <si>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</si>
  <si>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</si>
  <si>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</si>
  <si>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</si>
  <si>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</si>
  <si>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</si>
  <si>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</si>
  <si>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</si>
  <si>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</si>
  <si>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</si>
  <si>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</si>
  <si>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</si>
  <si>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</si>
  <si>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</si>
  <si>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</si>
  <si>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</si>
  <si>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</si>
  <si>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</si>
  <si>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</si>
  <si>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</si>
  <si>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</si>
  <si>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</si>
  <si>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</si>
  <si>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</si>
  <si>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</si>
  <si>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</si>
  <si>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</si>
  <si>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</si>
  <si>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</si>
  <si>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</si>
  <si>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</si>
  <si>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</si>
  <si>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</si>
  <si>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</si>
  <si>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</si>
  <si>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</si>
  <si>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</si>
  <si>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</si>
  <si>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</si>
  <si>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</si>
  <si>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</si>
  <si>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</si>
  <si>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</si>
  <si>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</si>
  <si>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</si>
  <si>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</si>
  <si>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</si>
  <si>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</si>
  <si>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</si>
  <si>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</si>
  <si>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</si>
  <si>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</si>
  <si>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</si>
  <si>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</si>
  <si>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</si>
  <si>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</si>
  <si>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</si>
  <si>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</si>
  <si>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</si>
  <si>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</si>
  <si>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</si>
  <si>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</si>
  <si>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</si>
  <si>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</si>
  <si>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</si>
  <si>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</si>
  <si>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</si>
  <si>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</si>
  <si>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</si>
  <si>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</si>
  <si>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</si>
  <si>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</si>
  <si>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</si>
  <si>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</si>
  <si>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</si>
  <si>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</si>
  <si>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</si>
  <si>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</si>
  <si>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</si>
  <si>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</si>
  <si>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</si>
  <si>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</si>
  <si>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</si>
  <si>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</si>
  <si>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</si>
  <si>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</si>
  <si>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</si>
  <si>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</si>
  <si>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</si>
  <si>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</si>
  <si>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</si>
  <si>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</si>
  <si>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</si>
  <si>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</si>
  <si>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</si>
  <si>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</si>
  <si>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</si>
  <si>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</si>
  <si>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</si>
  <si>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</si>
  <si>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</si>
  <si>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</si>
  <si>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</si>
  <si>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</si>
  <si>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</si>
  <si>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</si>
  <si>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</si>
  <si>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</si>
  <si>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</si>
  <si>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</si>
  <si>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</si>
  <si>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</si>
  <si>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</si>
  <si>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</si>
  <si>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</si>
  <si>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</si>
  <si>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</si>
  <si>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</si>
  <si>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</si>
  <si>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</si>
  <si>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</si>
  <si>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</si>
  <si>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</si>
  <si>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</si>
  <si>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</si>
  <si>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</si>
  <si>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</si>
  <si>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</si>
  <si>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</si>
  <si>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</si>
  <si>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</si>
  <si>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</si>
  <si>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</si>
  <si>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</si>
  <si>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</si>
  <si>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</si>
  <si>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</si>
  <si>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</si>
  <si>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</si>
  <si>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</si>
  <si>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</si>
  <si>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</si>
  <si>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</si>
  <si>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</si>
  <si>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</si>
  <si>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</si>
  <si>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</si>
  <si>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</si>
  <si>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</si>
  <si>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</si>
  <si>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</si>
  <si>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</si>
  <si>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</si>
  <si>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</si>
  <si>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</si>
  <si>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</si>
  <si>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</si>
  <si>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</si>
  <si>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</si>
  <si>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</si>
  <si>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</si>
  <si>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</si>
  <si>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</si>
  <si>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</si>
  <si>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</si>
  <si>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</si>
  <si>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</si>
  <si>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</si>
  <si>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</si>
  <si>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</si>
  <si>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</si>
  <si>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</si>
  <si>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</si>
  <si>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</si>
  <si>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</si>
  <si>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</si>
  <si>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</si>
  <si>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</si>
  <si>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</si>
  <si>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</si>
  <si>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</si>
  <si>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</si>
  <si>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</si>
  <si>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</si>
  <si>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</si>
  <si>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</si>
  <si>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</si>
  <si>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</si>
  <si>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</si>
  <si>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</si>
  <si>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</si>
  <si>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</si>
  <si>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</si>
  <si>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</si>
  <si>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</si>
  <si>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</si>
  <si>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</si>
  <si>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</si>
  <si>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</si>
  <si>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</si>
  <si>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</si>
  <si>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</si>
  <si>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</si>
  <si>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</si>
  <si>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</si>
  <si>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</si>
  <si>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</si>
  <si>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</si>
  <si>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</si>
  <si>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</si>
  <si>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</si>
  <si>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</si>
  <si>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</si>
  <si>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</si>
  <si>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</si>
  <si>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</si>
  <si>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</si>
  <si>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</si>
  <si>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</si>
  <si>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</si>
  <si>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</si>
  <si>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</si>
  <si>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</si>
  <si>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</si>
  <si>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</si>
  <si>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</si>
  <si>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</si>
  <si>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</si>
  <si>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</si>
  <si>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</si>
  <si>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</si>
  <si>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</si>
  <si>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</si>
  <si>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</si>
  <si>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</si>
  <si>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</si>
  <si>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</si>
  <si>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</si>
  <si>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</si>
  <si>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</si>
  <si>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</si>
  <si>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</si>
  <si>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</si>
  <si>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</si>
  <si>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</si>
  <si>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</si>
  <si>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</si>
  <si>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</si>
  <si>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</si>
  <si>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</si>
  <si>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</si>
  <si>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</si>
  <si>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</si>
  <si>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</si>
  <si>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</si>
  <si>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</si>
  <si>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</si>
  <si>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</si>
  <si>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</si>
  <si>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</si>
  <si>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</si>
  <si>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</si>
  <si>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</si>
  <si>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</si>
  <si>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</si>
  <si>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</si>
  <si>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</si>
  <si>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</si>
  <si>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</si>
  <si>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</si>
  <si>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</si>
  <si>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</si>
  <si>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</si>
  <si>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</si>
  <si>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</si>
  <si>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</si>
  <si>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</si>
  <si>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</si>
  <si>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</si>
  <si>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</si>
  <si>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</si>
  <si>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</si>
  <si>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</si>
  <si>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</si>
  <si>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</si>
  <si>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</si>
  <si>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</si>
  <si>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</si>
  <si>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</si>
  <si>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</si>
  <si>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</si>
  <si>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</si>
  <si>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</si>
  <si>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</si>
  <si>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</si>
  <si>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</si>
  <si>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</si>
  <si>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</si>
  <si>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</si>
  <si>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</si>
  <si>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</si>
  <si>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</si>
  <si>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</si>
  <si>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</si>
  <si>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</si>
  <si>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</si>
  <si>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</si>
  <si>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</si>
  <si>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</si>
  <si>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</si>
  <si>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</si>
  <si>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</si>
  <si>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</si>
  <si>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</si>
  <si>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</si>
  <si>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</si>
  <si>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</si>
  <si>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</si>
  <si>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</si>
  <si>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</si>
  <si>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</si>
  <si>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</si>
  <si>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</si>
  <si>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</si>
  <si>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</si>
  <si>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</si>
  <si>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</si>
  <si>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</si>
  <si>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</si>
  <si>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</si>
  <si>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</si>
  <si>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</si>
  <si>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</si>
  <si>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</si>
  <si>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</si>
  <si>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</si>
  <si>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</si>
  <si>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</si>
  <si>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</si>
  <si>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</si>
  <si>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</si>
  <si>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</si>
  <si>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</si>
  <si>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</si>
  <si>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</si>
  <si>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</si>
  <si>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</si>
  <si>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</si>
  <si>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</si>
  <si>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</si>
  <si>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</si>
  <si>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</si>
  <si>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</si>
  <si>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</si>
  <si>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</si>
  <si>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</si>
  <si>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</si>
  <si>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</si>
  <si>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</si>
  <si>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</si>
  <si>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</si>
  <si>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</si>
  <si>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</si>
  <si>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</si>
  <si>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</si>
  <si>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</si>
  <si>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</si>
  <si>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</si>
  <si>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</si>
  <si>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</si>
  <si>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</si>
  <si>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</si>
  <si>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</si>
  <si>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</si>
  <si>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</si>
  <si>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</si>
  <si>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</si>
  <si>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</si>
  <si>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</si>
  <si>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</si>
  <si>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</si>
  <si>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</si>
  <si>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</si>
  <si>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</si>
  <si>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</si>
  <si>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</si>
  <si>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</si>
  <si>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</si>
  <si>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</si>
  <si>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</si>
  <si>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</si>
  <si>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</si>
  <si>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</si>
  <si>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</si>
  <si>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</si>
  <si>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</si>
  <si>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</si>
  <si>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</si>
  <si>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</si>
  <si>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</si>
  <si>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</si>
  <si>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</si>
  <si>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</si>
  <si>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</si>
  <si>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</si>
  <si>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</si>
  <si>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</si>
  <si>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</si>
  <si>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</si>
  <si>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</si>
  <si>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</si>
  <si>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</si>
  <si>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</si>
  <si>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</si>
  <si>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</si>
  <si>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</si>
  <si>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</si>
  <si>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</si>
  <si>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</si>
  <si>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</si>
  <si>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</si>
  <si>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</si>
  <si>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</si>
  <si>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</si>
  <si>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</si>
  <si>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</si>
  <si>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</si>
  <si>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</si>
  <si>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</si>
  <si>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</si>
  <si>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</si>
  <si>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</si>
  <si>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</si>
  <si>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</si>
  <si>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</si>
  <si>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</si>
  <si>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</si>
  <si>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</si>
  <si>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</si>
  <si>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</si>
  <si>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</si>
  <si>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</si>
  <si>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</si>
  <si>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</si>
  <si>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</si>
  <si>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</si>
  <si>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</si>
  <si>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</si>
  <si>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</si>
  <si>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</si>
  <si>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</si>
  <si>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</si>
  <si>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</si>
  <si>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</si>
  <si>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</si>
  <si>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</si>
  <si>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</si>
  <si>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</si>
  <si>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</si>
  <si>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</si>
  <si>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</si>
  <si>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</si>
  <si>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</si>
  <si>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</si>
  <si>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</si>
  <si>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</si>
  <si>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</si>
  <si>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</si>
  <si>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</si>
  <si>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</si>
  <si>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</si>
  <si>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</si>
  <si>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</si>
  <si>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</si>
  <si>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</si>
  <si>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</si>
  <si>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</si>
  <si>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</si>
  <si>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</si>
  <si>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</si>
  <si>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</si>
  <si>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</si>
  <si>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</si>
  <si>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</si>
  <si>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</si>
  <si>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</si>
  <si>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</si>
  <si>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</si>
  <si>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</si>
  <si>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</si>
  <si>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</si>
  <si>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</si>
  <si>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</si>
  <si>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</si>
  <si>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</si>
  <si>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</si>
  <si>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</si>
  <si>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</si>
  <si>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</si>
  <si>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</si>
  <si>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</si>
  <si>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</si>
  <si>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</si>
  <si>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</si>
  <si>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</si>
  <si>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</si>
  <si>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</si>
  <si>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</si>
  <si>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</si>
  <si>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</si>
  <si>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</si>
  <si>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</si>
  <si>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</si>
  <si>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</si>
  <si>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</si>
  <si>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</si>
  <si>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</si>
  <si>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</si>
  <si>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</si>
  <si>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</si>
  <si>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</si>
  <si>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</si>
  <si>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</si>
  <si>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</si>
  <si>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</si>
  <si>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</si>
  <si>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</si>
  <si>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</si>
  <si>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</si>
  <si>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</si>
  <si>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</si>
  <si>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</si>
  <si>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</si>
  <si>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</si>
  <si>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</si>
  <si>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</si>
  <si>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</si>
  <si>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</si>
  <si>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</si>
  <si>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</si>
  <si>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</si>
  <si>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</si>
  <si>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</si>
  <si>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</si>
  <si>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</si>
  <si>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</si>
  <si>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</si>
  <si>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</si>
  <si>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</si>
  <si>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</si>
  <si>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</si>
  <si>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</si>
  <si>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</si>
  <si>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</si>
  <si>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</si>
  <si>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</si>
  <si>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</si>
  <si>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</si>
  <si>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</si>
  <si>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</si>
  <si>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</si>
  <si>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</si>
  <si>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</si>
  <si>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</si>
  <si>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</si>
  <si>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</si>
  <si>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</si>
  <si>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</si>
  <si>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</si>
  <si>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</si>
  <si>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</si>
  <si>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</si>
  <si>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</si>
  <si>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</si>
  <si>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</si>
  <si>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</si>
  <si>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</si>
  <si>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</si>
  <si>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</si>
  <si>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</si>
  <si>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</si>
  <si>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</si>
  <si>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</si>
  <si>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</si>
  <si>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</si>
  <si>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</si>
  <si>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</si>
  <si>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</si>
  <si>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</si>
  <si>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</si>
  <si>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</si>
  <si>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</si>
  <si>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</si>
  <si>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</si>
  <si>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</si>
  <si>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</si>
  <si>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</si>
  <si>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</si>
  <si>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</si>
  <si>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</si>
  <si>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</si>
  <si>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</si>
  <si>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</si>
  <si>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</si>
  <si>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</si>
  <si>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</si>
  <si>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</si>
  <si>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</si>
  <si>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</si>
  <si>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</si>
  <si>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</si>
  <si>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</si>
  <si>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</si>
  <si>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</si>
  <si>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</si>
  <si>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</si>
  <si>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</si>
  <si>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</si>
  <si>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</si>
  <si>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</si>
  <si>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</si>
  <si>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</si>
  <si>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</si>
  <si>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</si>
  <si>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</si>
  <si>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</si>
  <si>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</si>
  <si>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</si>
  <si>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</si>
  <si>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</si>
  <si>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</si>
  <si>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</si>
  <si>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</si>
  <si>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</si>
  <si>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</si>
  <si>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</si>
  <si>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</si>
  <si>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</si>
  <si>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</si>
  <si>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</si>
  <si>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</si>
  <si>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</si>
  <si>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</si>
  <si>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</si>
  <si>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</si>
  <si>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</si>
  <si>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</si>
  <si>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</si>
  <si>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</si>
  <si>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</si>
  <si>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</si>
  <si>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</si>
  <si>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</si>
  <si>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</si>
  <si>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</si>
  <si>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</si>
  <si>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</si>
  <si>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</si>
  <si>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</si>
  <si>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</si>
  <si>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</si>
  <si>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</si>
  <si>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</si>
  <si>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</si>
  <si>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</si>
  <si>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</si>
  <si>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</si>
  <si>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</si>
  <si>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</si>
  <si>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</si>
  <si>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</si>
  <si>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</si>
  <si>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</si>
  <si>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</si>
  <si>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</si>
  <si>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</si>
  <si>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</si>
  <si>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</si>
  <si>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</si>
  <si>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</si>
  <si>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</si>
  <si>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</si>
  <si>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</si>
  <si>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</si>
  <si>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</si>
  <si>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</si>
  <si>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</si>
  <si>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</si>
  <si>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</si>
  <si>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</si>
  <si>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</si>
  <si>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</si>
  <si>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</si>
  <si>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</si>
  <si>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</si>
  <si>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</si>
  <si>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</si>
  <si>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</si>
  <si>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</si>
  <si>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</si>
  <si>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</si>
  <si>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</si>
  <si>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</si>
  <si>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</si>
  <si>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</si>
  <si>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</si>
  <si>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</si>
  <si>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</si>
  <si>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</si>
  <si>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</si>
  <si>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</si>
  <si>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</si>
  <si>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</si>
  <si>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</si>
  <si>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</si>
  <si>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</si>
  <si>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</si>
  <si>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</si>
  <si>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</si>
  <si>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</si>
  <si>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</si>
  <si>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</si>
  <si>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</si>
  <si>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</si>
  <si>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</si>
  <si>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</si>
  <si>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</si>
  <si>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</si>
  <si>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</si>
  <si>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</si>
  <si>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</si>
  <si>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</si>
  <si>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</si>
  <si>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</si>
  <si>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</si>
  <si>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</si>
  <si>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</si>
  <si>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</si>
  <si>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</si>
  <si>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</si>
  <si>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</si>
  <si>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</si>
  <si>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</si>
  <si>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</si>
  <si>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</si>
  <si>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</si>
  <si>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</si>
  <si>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</si>
  <si>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</si>
  <si>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</si>
  <si>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</si>
  <si>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</si>
  <si>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</si>
  <si>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</si>
  <si>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</si>
  <si>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</si>
  <si>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</si>
  <si>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</si>
  <si>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</si>
  <si>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</si>
  <si>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</si>
  <si>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</si>
  <si>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</si>
  <si>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</si>
  <si>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</si>
  <si>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</si>
  <si>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</si>
  <si>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</si>
  <si>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</si>
  <si>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</si>
  <si>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</si>
  <si>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</si>
  <si>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</si>
  <si>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</si>
  <si>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</si>
  <si>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</si>
  <si>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</si>
  <si>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</si>
  <si>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</si>
  <si>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</si>
  <si>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</si>
  <si>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</si>
  <si>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</si>
  <si>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</si>
  <si>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</si>
  <si>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</si>
  <si>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</si>
  <si>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</si>
  <si>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</si>
  <si>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</si>
  <si>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</si>
  <si>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</si>
  <si>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</si>
  <si>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</si>
  <si>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</si>
  <si>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</si>
  <si>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</si>
  <si>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</si>
  <si>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</si>
  <si>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</si>
  <si>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</si>
  <si>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</si>
  <si>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</si>
  <si>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</si>
  <si>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</si>
  <si>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</si>
  <si>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</si>
  <si>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</si>
  <si>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</si>
  <si>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</si>
  <si>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</si>
  <si>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</si>
  <si>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</si>
  <si>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</si>
  <si>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</si>
  <si>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</si>
  <si>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</si>
  <si>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</si>
  <si>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</si>
  <si>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</si>
  <si>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</si>
  <si>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</si>
  <si>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</si>
  <si>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</si>
  <si>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</si>
  <si>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</si>
  <si>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</si>
  <si>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</si>
  <si>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</si>
  <si>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</si>
  <si>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</si>
  <si>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</si>
  <si>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</si>
  <si>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</si>
  <si>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</si>
  <si>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</si>
  <si>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</si>
  <si>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</si>
  <si>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</si>
  <si>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</si>
  <si>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</si>
  <si>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</si>
  <si>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</si>
  <si>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</si>
  <si>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</si>
  <si>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</si>
  <si>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</si>
  <si>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</si>
  <si>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</si>
  <si>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</si>
  <si>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</si>
  <si>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</si>
  <si>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</si>
  <si>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</si>
  <si>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</si>
  <si>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</si>
  <si>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</si>
  <si>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</si>
  <si>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</si>
  <si>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</si>
  <si>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</si>
  <si>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</si>
  <si>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</si>
  <si>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</si>
  <si>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</si>
  <si>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</si>
  <si>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</si>
  <si>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</si>
  <si>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</si>
  <si>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</si>
  <si>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</si>
  <si>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</si>
  <si>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</si>
  <si>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</si>
  <si>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</si>
  <si>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</si>
  <si>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</si>
  <si>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</si>
  <si>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</si>
  <si>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</si>
  <si>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</si>
  <si>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</si>
  <si>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</si>
  <si>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</si>
  <si>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</si>
  <si>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</si>
  <si>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</si>
  <si>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</si>
  <si>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</si>
  <si>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</si>
  <si>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</si>
  <si>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</si>
  <si>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</si>
  <si>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</si>
  <si>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</si>
  <si>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</si>
  <si>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</si>
  <si>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</si>
  <si>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</si>
  <si>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</si>
  <si>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</si>
  <si>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</si>
  <si>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</si>
  <si>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</si>
  <si>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</si>
  <si>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</si>
  <si>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</si>
  <si>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</si>
  <si>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</si>
  <si>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</si>
  <si>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</si>
  <si>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</si>
  <si>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</si>
  <si>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</si>
  <si>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</si>
  <si>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</si>
  <si>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</si>
  <si>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</si>
  <si>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</si>
  <si>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</si>
  <si>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</si>
  <si>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</si>
  <si>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</si>
  <si>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</si>
  <si>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</si>
  <si>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</si>
  <si>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</si>
  <si>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</si>
  <si>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</si>
  <si>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</si>
  <si>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</si>
  <si>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</si>
  <si>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</si>
  <si>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</si>
  <si>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</si>
  <si>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</si>
  <si>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</si>
  <si>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</si>
  <si>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</si>
  <si>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</si>
  <si>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</si>
  <si>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</si>
  <si>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</si>
  <si>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</si>
  <si>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</si>
  <si>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</si>
  <si>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</si>
  <si>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</si>
  <si>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</si>
  <si>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</si>
  <si>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</si>
  <si>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</si>
  <si>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</si>
  <si>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</si>
  <si>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</si>
  <si>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</si>
  <si>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</si>
  <si>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</si>
  <si>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</si>
  <si>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</si>
  <si>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</si>
  <si>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</si>
  <si>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</si>
  <si>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</si>
  <si>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</si>
  <si>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</si>
  <si>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</si>
  <si>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</si>
  <si>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</si>
  <si>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</si>
  <si>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</si>
  <si>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</si>
  <si>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</si>
  <si>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</si>
  <si>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</si>
  <si>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</si>
  <si>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</si>
  <si>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</si>
  <si>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</si>
  <si>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</si>
  <si>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</si>
  <si>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</si>
  <si>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</si>
  <si>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</si>
  <si>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</si>
  <si>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</si>
  <si>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</si>
  <si>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</si>
  <si>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</si>
  <si>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</si>
  <si>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</si>
  <si>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</si>
  <si>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</si>
  <si>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</si>
  <si>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</si>
  <si>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</si>
  <si>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</si>
  <si>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</si>
  <si>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</si>
  <si>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</si>
  <si>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</si>
  <si>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</si>
  <si>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</si>
  <si>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</si>
  <si>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</si>
  <si>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</si>
  <si>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</si>
  <si>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</si>
  <si>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</si>
  <si>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</si>
  <si>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</si>
  <si>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</si>
  <si>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</si>
  <si>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</si>
  <si>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</si>
  <si>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</si>
  <si>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</si>
  <si>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</si>
  <si>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</si>
  <si>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</si>
  <si>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</si>
  <si>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</si>
  <si>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</si>
  <si>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</si>
  <si>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</si>
  <si>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</si>
  <si>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</si>
  <si>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</si>
  <si>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</si>
  <si>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</si>
  <si>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</si>
  <si>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</si>
  <si>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</si>
  <si>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</si>
  <si>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</si>
  <si>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</si>
  <si>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</si>
  <si>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</si>
  <si>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</si>
  <si>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</si>
  <si>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</si>
  <si>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</si>
  <si>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</si>
  <si>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</si>
  <si>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</si>
  <si>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</si>
  <si>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</si>
  <si>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</si>
  <si>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</si>
  <si>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</si>
  <si>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</si>
  <si>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</si>
  <si>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</si>
  <si>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</si>
  <si>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</si>
  <si>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</si>
  <si>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</si>
  <si>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</si>
  <si>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</si>
  <si>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</si>
  <si>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</si>
  <si>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</si>
  <si>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</si>
  <si>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</si>
  <si>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</si>
  <si>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</si>
  <si>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</si>
  <si>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</si>
  <si>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</si>
  <si>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</si>
  <si>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</si>
  <si>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</si>
  <si>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</si>
  <si>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</si>
  <si>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</si>
  <si>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</si>
  <si>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</si>
  <si>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</si>
  <si>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</si>
  <si>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</si>
  <si>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</si>
  <si>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</si>
  <si>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</si>
  <si>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</si>
  <si>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</si>
  <si>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</si>
  <si>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</si>
  <si>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</si>
  <si>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</si>
  <si>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</si>
  <si>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</si>
  <si>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</si>
  <si>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</si>
  <si>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</si>
  <si>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</si>
  <si>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</si>
  <si>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</si>
  <si>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</si>
  <si>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</si>
  <si>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</si>
  <si>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</si>
  <si>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</si>
  <si>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</si>
  <si>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</si>
  <si>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</si>
  <si>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</si>
  <si>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</si>
  <si>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</si>
  <si>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</si>
  <si>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</si>
  <si>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</si>
  <si>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</si>
  <si>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</si>
  <si>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</si>
  <si>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</si>
  <si>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</si>
  <si>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</si>
  <si>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</si>
  <si>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</si>
  <si>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</si>
  <si>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</si>
  <si>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</si>
  <si>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</si>
  <si>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</si>
  <si>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</si>
  <si>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</si>
  <si>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</si>
  <si>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</si>
  <si>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</si>
  <si>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</si>
  <si>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</si>
  <si>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</si>
  <si>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</si>
  <si>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</si>
  <si>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</si>
  <si>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</si>
  <si>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</si>
  <si>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</si>
  <si>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</si>
  <si>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</si>
  <si>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</si>
  <si>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</si>
  <si>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</si>
  <si>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</si>
  <si>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</si>
  <si>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</si>
  <si>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</si>
  <si>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</si>
  <si>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</si>
  <si>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</si>
  <si>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</si>
  <si>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</si>
  <si>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</si>
  <si>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</si>
  <si>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</si>
  <si>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</si>
  <si>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</si>
  <si>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</si>
  <si>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</si>
  <si>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</si>
  <si>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</si>
  <si>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</si>
  <si>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</si>
  <si>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</si>
  <si>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</si>
  <si>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</si>
  <si>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</si>
  <si>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</si>
  <si>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</si>
  <si>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</si>
  <si>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</si>
  <si>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</si>
  <si>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</si>
  <si>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</si>
  <si>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</si>
  <si>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</si>
  <si>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</si>
  <si>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</si>
  <si>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</si>
  <si>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</si>
  <si>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</si>
  <si>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</si>
  <si>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</si>
  <si>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</si>
  <si>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</si>
  <si>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</si>
  <si>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</si>
  <si>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</si>
  <si>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</si>
  <si>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</si>
  <si>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</si>
  <si>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</si>
  <si>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</si>
  <si>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</si>
  <si>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</si>
  <si>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</si>
  <si>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</si>
  <si>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</si>
  <si>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</si>
  <si>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</si>
  <si>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</si>
  <si>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</si>
  <si>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</si>
  <si>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</si>
  <si>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</si>
  <si>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</si>
  <si>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</si>
  <si>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</si>
  <si>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</si>
  <si>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</si>
  <si>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</si>
  <si>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</si>
  <si>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</si>
  <si>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</si>
  <si>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</si>
  <si>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</si>
  <si>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</si>
  <si>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</si>
  <si>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</si>
  <si>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</si>
  <si>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</si>
  <si>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</si>
  <si>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</si>
  <si>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</si>
  <si>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</si>
  <si>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</si>
  <si>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</si>
  <si>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</si>
  <si>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</si>
  <si>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</si>
  <si>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</si>
  <si>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</si>
  <si>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</si>
  <si>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</si>
  <si>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</si>
  <si>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</si>
  <si>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</si>
  <si>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</si>
  <si>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</si>
  <si>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</si>
  <si>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</si>
  <si>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</si>
  <si>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</si>
  <si>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</si>
  <si>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</si>
  <si>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</si>
  <si>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</si>
  <si>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</si>
  <si>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</si>
  <si>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</si>
  <si>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</si>
  <si>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</si>
  <si>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</si>
  <si>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</si>
  <si>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</si>
  <si>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</si>
  <si>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</si>
  <si>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</si>
  <si>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</si>
  <si>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</si>
  <si>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</si>
  <si>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</si>
  <si>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</si>
  <si>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</si>
  <si>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</si>
  <si>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</si>
  <si>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</si>
  <si>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</si>
  <si>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</si>
  <si>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</si>
  <si>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</si>
  <si>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</si>
  <si>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</si>
  <si>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</si>
  <si>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</si>
  <si>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</si>
  <si>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</si>
  <si>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</si>
  <si>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</si>
  <si>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</si>
  <si>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</si>
  <si>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</si>
  <si>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</si>
  <si>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</si>
  <si>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</si>
  <si>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</si>
  <si>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</si>
  <si>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</si>
  <si>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</si>
  <si>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</si>
  <si>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</si>
  <si>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</si>
  <si>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</si>
  <si>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</si>
  <si>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</si>
  <si>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</si>
  <si>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</si>
  <si>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</si>
  <si>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</si>
  <si>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</si>
  <si>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</si>
  <si>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</si>
  <si>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</si>
  <si>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</si>
  <si>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</si>
  <si>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</si>
  <si>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</si>
  <si>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</si>
  <si>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</si>
  <si>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</si>
  <si>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</si>
  <si>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</si>
  <si>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</si>
  <si>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</si>
  <si>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</si>
  <si>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</si>
  <si>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</si>
  <si>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</si>
  <si>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</si>
  <si>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</si>
  <si>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</si>
  <si>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</si>
  <si>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</si>
  <si>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</si>
  <si>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</si>
  <si>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</si>
  <si>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</si>
  <si>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</si>
  <si>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</si>
  <si>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</si>
  <si>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</si>
  <si>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</si>
  <si>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</si>
  <si>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</si>
  <si>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</si>
  <si>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</si>
  <si>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</si>
  <si>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</si>
  <si>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</si>
  <si>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</si>
  <si>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</si>
  <si>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</si>
  <si>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</si>
  <si>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</si>
  <si>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</si>
  <si>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</si>
  <si>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</si>
  <si>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</si>
  <si>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</si>
  <si>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</si>
  <si>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</si>
  <si>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</si>
  <si>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</si>
  <si>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</si>
  <si>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</si>
  <si>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</si>
  <si>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</si>
  <si>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</si>
  <si>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</si>
  <si>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</si>
  <si>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</si>
  <si>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</si>
  <si>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</si>
  <si>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</si>
  <si>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</si>
  <si>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</si>
  <si>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</si>
  <si>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</si>
  <si>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</si>
  <si>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</si>
  <si>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</si>
  <si>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</si>
  <si>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</si>
  <si>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</si>
  <si>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</si>
  <si>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</si>
  <si>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</si>
  <si>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</si>
  <si>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</si>
  <si>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</si>
  <si>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</si>
  <si>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</si>
  <si>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</si>
  <si>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</si>
  <si>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</si>
  <si>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</si>
  <si>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</si>
  <si>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</si>
  <si>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</si>
  <si>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</si>
  <si>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</si>
  <si>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</si>
  <si>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</si>
  <si>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</si>
  <si>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</si>
  <si>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</si>
  <si>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</si>
  <si>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</si>
  <si>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</si>
  <si>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</si>
  <si>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</si>
  <si>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</si>
  <si>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</si>
  <si>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</si>
  <si>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</si>
  <si>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</si>
  <si>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</si>
  <si>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</si>
  <si>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</si>
  <si>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</si>
  <si>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</si>
  <si>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</si>
  <si>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</si>
  <si>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</si>
  <si>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</si>
  <si>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</si>
  <si>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</si>
  <si>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</si>
  <si>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</si>
  <si>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</si>
  <si>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</si>
  <si>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</si>
  <si>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</si>
  <si>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</si>
  <si>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</si>
  <si>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</si>
  <si>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</si>
  <si>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</si>
  <si>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</si>
  <si>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</si>
  <si>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</si>
  <si>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</si>
  <si>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</si>
  <si>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</si>
  <si>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</si>
  <si>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</si>
  <si>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</si>
  <si>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</si>
  <si>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</si>
  <si>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</si>
  <si>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</si>
  <si>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</si>
  <si>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</si>
  <si>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</si>
  <si>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</si>
  <si>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</si>
  <si>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</si>
  <si>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</si>
  <si>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</si>
  <si>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</si>
  <si>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</si>
  <si>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</si>
  <si>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</si>
  <si>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</si>
  <si>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</si>
  <si>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</si>
  <si>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</si>
  <si>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</si>
  <si>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</si>
  <si>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</si>
  <si>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</si>
  <si>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</si>
  <si>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</si>
  <si>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</si>
  <si>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</si>
  <si>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</si>
  <si>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</si>
  <si>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</si>
  <si>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</si>
  <si>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</si>
  <si>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</si>
  <si>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</si>
  <si>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</si>
  <si>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</si>
  <si>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</si>
  <si>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</si>
  <si>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</si>
  <si>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</si>
  <si>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</si>
  <si>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</si>
  <si>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</si>
  <si>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</si>
  <si>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</si>
  <si>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</si>
  <si>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</si>
  <si>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</si>
  <si>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</si>
  <si>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</si>
  <si>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</si>
  <si>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</si>
  <si>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</si>
  <si>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</si>
  <si>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</si>
  <si>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</si>
  <si>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</si>
  <si>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</si>
  <si>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</si>
  <si>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</si>
  <si>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</si>
  <si>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</si>
  <si>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</si>
  <si>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</si>
  <si>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</si>
  <si>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</si>
  <si>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</si>
  <si>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</si>
  <si>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</si>
  <si>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</si>
  <si>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</si>
  <si>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</si>
  <si>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</si>
  <si>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</si>
  <si>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</si>
  <si>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</si>
  <si>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</si>
  <si>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</si>
  <si>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</si>
  <si>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</si>
  <si>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</si>
  <si>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</si>
  <si>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</si>
  <si>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</si>
  <si>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</si>
  <si>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</si>
  <si>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</si>
  <si>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</si>
  <si>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</si>
  <si>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</si>
  <si>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</si>
  <si>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</si>
  <si>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</si>
  <si>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</si>
  <si>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</si>
  <si>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</si>
  <si>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</si>
  <si>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</si>
  <si>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</si>
  <si>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</si>
  <si>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</si>
  <si>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</si>
  <si>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</si>
  <si>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</si>
  <si>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</si>
  <si>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</si>
  <si>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</si>
  <si>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</si>
  <si>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</si>
  <si>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</si>
  <si>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</si>
  <si>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</si>
  <si>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</si>
  <si>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</si>
  <si>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</si>
  <si>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</si>
  <si>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</si>
  <si>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</si>
  <si>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</si>
  <si>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</si>
  <si>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</si>
  <si>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</si>
  <si>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</si>
  <si>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</si>
  <si>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</si>
  <si>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</si>
  <si>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</si>
  <si>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</si>
  <si>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</si>
  <si>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</si>
  <si>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</si>
  <si>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</si>
  <si>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</si>
  <si>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</si>
  <si>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</si>
  <si>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</si>
  <si>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</si>
  <si>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</si>
  <si>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</si>
  <si>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</si>
  <si>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</si>
  <si>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</si>
  <si>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</si>
  <si>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</si>
  <si>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</si>
  <si>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</si>
  <si>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</si>
  <si>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</si>
  <si>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</si>
  <si>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</si>
  <si>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</si>
  <si>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</si>
  <si>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</si>
  <si>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</si>
  <si>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</si>
  <si>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</si>
  <si>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</si>
  <si>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</si>
  <si>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</si>
  <si>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</si>
  <si>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</si>
  <si>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</si>
  <si>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</si>
  <si>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</si>
  <si>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</si>
  <si>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</si>
  <si>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</si>
  <si>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</si>
  <si>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</si>
  <si>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</si>
  <si>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</si>
  <si>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</si>
  <si>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</si>
  <si>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</si>
  <si>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</si>
  <si>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</si>
  <si>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</si>
  <si>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</si>
  <si>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</si>
  <si>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</si>
  <si>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</si>
  <si>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</si>
  <si>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</si>
  <si>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</si>
  <si>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</si>
  <si>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</si>
  <si>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</si>
  <si>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</si>
  <si>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</si>
  <si>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</si>
  <si>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</si>
  <si>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</si>
  <si>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</si>
  <si>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</si>
  <si>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</si>
  <si>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</si>
  <si>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</si>
  <si>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</si>
  <si>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</si>
  <si>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</si>
  <si>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</si>
  <si>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</si>
  <si>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</si>
  <si>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</si>
  <si>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</si>
  <si>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</si>
  <si>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</si>
  <si>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</si>
  <si>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</si>
  <si>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</si>
  <si>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</si>
  <si>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</si>
  <si>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</si>
  <si>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</si>
  <si>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</si>
  <si>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</si>
  <si>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</si>
  <si>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</si>
  <si>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</si>
  <si>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</si>
  <si>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</si>
  <si>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</si>
  <si>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</si>
  <si>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</si>
  <si>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</si>
  <si>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</si>
  <si>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</si>
  <si>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</si>
  <si>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</si>
  <si>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</si>
  <si>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</si>
  <si>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</si>
  <si>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</si>
  <si>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</si>
  <si>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</si>
  <si>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</si>
  <si>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</si>
  <si>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</si>
  <si>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</si>
  <si>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</si>
  <si>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</si>
  <si>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</si>
  <si>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</si>
  <si>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</si>
  <si>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</si>
  <si>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</si>
  <si>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</si>
  <si>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</si>
  <si>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</si>
  <si>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</si>
  <si>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</si>
  <si>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</si>
  <si>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</si>
  <si>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</si>
  <si>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</si>
  <si>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</si>
  <si>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</si>
  <si>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</si>
  <si>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</si>
  <si>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</si>
  <si>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</si>
  <si>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</si>
  <si>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</si>
  <si>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</si>
  <si>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</si>
  <si>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</si>
  <si>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</si>
  <si>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</si>
  <si>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</si>
  <si>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</si>
  <si>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</si>
  <si>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</si>
  <si>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</si>
  <si>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</si>
  <si>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</si>
  <si>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</si>
  <si>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</si>
  <si>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</si>
  <si>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</si>
  <si>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</si>
  <si>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</si>
  <si>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</si>
  <si>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</si>
  <si>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</si>
  <si>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</si>
  <si>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</si>
  <si>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</si>
  <si>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</si>
  <si>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</si>
  <si>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</si>
  <si>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</si>
  <si>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</si>
  <si>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</si>
  <si>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</si>
  <si>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</si>
  <si>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</si>
  <si>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</si>
  <si>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</si>
  <si>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</si>
  <si>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</si>
  <si>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</si>
  <si>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</si>
  <si>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</si>
  <si>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</si>
  <si>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</si>
  <si>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</si>
  <si>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</si>
  <si>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</si>
  <si>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</si>
  <si>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</si>
  <si>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</si>
  <si>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</si>
  <si>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</si>
  <si>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</si>
  <si>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</si>
  <si>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</si>
  <si>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</si>
  <si>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</si>
  <si>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</si>
  <si>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</si>
  <si>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</si>
  <si>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</si>
  <si>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</si>
  <si>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</si>
  <si>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</si>
  <si>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</si>
  <si>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</si>
  <si>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</si>
  <si>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</si>
  <si>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</si>
  <si>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</si>
  <si>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</si>
  <si>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</si>
  <si>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</si>
  <si>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</si>
  <si>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</si>
  <si>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</si>
  <si>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</si>
  <si>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</si>
  <si>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</si>
  <si>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</si>
  <si>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</si>
  <si>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</si>
  <si>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</si>
  <si>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</si>
  <si>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</si>
  <si>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</si>
  <si>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</si>
  <si>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</si>
  <si>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</si>
  <si>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</si>
  <si>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</si>
  <si>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</si>
  <si>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</si>
  <si>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</si>
  <si>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</si>
  <si>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</si>
  <si>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</si>
  <si>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</si>
  <si>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</si>
  <si>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</si>
  <si>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</si>
  <si>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</si>
  <si>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</si>
  <si>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</si>
  <si>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</si>
  <si>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</si>
  <si>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</si>
  <si>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</si>
  <si>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</si>
  <si>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</si>
  <si>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</si>
  <si>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</si>
  <si>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</si>
  <si>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</si>
  <si>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</si>
  <si>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</si>
  <si>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</si>
  <si>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</si>
  <si>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</si>
  <si>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</si>
  <si>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</si>
  <si>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</si>
  <si>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</si>
  <si>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</si>
  <si>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</si>
  <si>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</si>
  <si>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</si>
  <si>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</si>
  <si>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</si>
  <si>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</si>
  <si>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</si>
  <si>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</si>
  <si>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</si>
  <si>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</si>
  <si>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</si>
  <si>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</si>
  <si>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</si>
  <si>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</si>
  <si>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</si>
  <si>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</si>
  <si>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</si>
  <si>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</si>
  <si>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</si>
  <si>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</si>
  <si>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</si>
  <si>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</si>
  <si>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</si>
  <si>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</si>
  <si>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</si>
  <si>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</si>
  <si>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</si>
  <si>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</si>
  <si>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</si>
  <si>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</si>
  <si>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</si>
  <si>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</si>
  <si>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</si>
  <si>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</si>
  <si>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</si>
  <si>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</si>
  <si>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</si>
  <si>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</si>
  <si>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</si>
  <si>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</si>
  <si>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</si>
  <si>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</si>
  <si>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</si>
  <si>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</si>
  <si>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</si>
  <si>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</si>
  <si>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</si>
  <si>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</si>
  <si>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</si>
  <si>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</si>
  <si>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</si>
  <si>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</si>
  <si>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</si>
  <si>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</si>
  <si>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</si>
  <si>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</si>
  <si>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</si>
  <si>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</si>
  <si>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</si>
  <si>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</si>
  <si>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</si>
  <si>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</si>
  <si>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</si>
  <si>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</si>
  <si>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</si>
  <si>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</si>
  <si>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</si>
  <si>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</si>
  <si>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</si>
  <si>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</si>
  <si>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</si>
  <si>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</si>
  <si>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</si>
  <si>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</si>
  <si>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</si>
  <si>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</si>
  <si>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</si>
  <si>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</si>
  <si>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</si>
  <si>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</si>
  <si>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</si>
  <si>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</si>
  <si>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</si>
  <si>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</si>
  <si>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</si>
  <si>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</si>
  <si>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</si>
  <si>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</si>
  <si>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</si>
  <si>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</si>
  <si>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</si>
  <si>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</si>
  <si>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</si>
  <si>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</si>
  <si>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</si>
  <si>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</si>
  <si>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</si>
  <si>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</si>
  <si>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</si>
  <si>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</si>
  <si>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</si>
  <si>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</si>
  <si>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</si>
  <si>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</si>
  <si>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</si>
  <si>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</si>
  <si>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</si>
  <si>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</si>
  <si>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</si>
  <si>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</si>
  <si>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</si>
  <si>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</si>
  <si>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</si>
  <si>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</si>
  <si>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</si>
  <si>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</si>
  <si>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</si>
  <si>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</si>
  <si>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</si>
  <si>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</si>
  <si>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</si>
  <si>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</si>
  <si>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</si>
  <si>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</si>
  <si>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</si>
  <si>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</si>
  <si>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</si>
  <si>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</si>
  <si>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</si>
  <si>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</si>
  <si>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</si>
  <si>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</si>
  <si>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</si>
  <si>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</si>
  <si>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</si>
  <si>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</si>
  <si>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</si>
  <si>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</si>
  <si>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</si>
  <si>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</si>
  <si>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</si>
  <si>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</si>
  <si>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</si>
  <si>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</si>
  <si>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</si>
  <si>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</si>
  <si>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</si>
  <si>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</si>
  <si>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</si>
  <si>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</si>
  <si>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</si>
  <si>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</si>
  <si>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</si>
  <si>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</si>
  <si>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</si>
  <si>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</si>
  <si>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</si>
  <si>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</si>
  <si>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</si>
  <si>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</si>
  <si>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</si>
  <si>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</si>
  <si>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</si>
  <si>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</si>
  <si>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</si>
  <si>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</si>
  <si>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</si>
  <si>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</si>
  <si>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</si>
  <si>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</si>
  <si>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</si>
  <si>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</si>
  <si>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</si>
  <si>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</si>
  <si>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</si>
  <si>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</si>
  <si>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</si>
  <si>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</si>
  <si>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</si>
  <si>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</si>
  <si>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</si>
  <si>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</si>
  <si>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</si>
  <si>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</si>
  <si>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</si>
  <si>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</si>
  <si>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</si>
  <si>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</si>
  <si>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</si>
  <si>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</si>
  <si>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</si>
  <si>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</si>
  <si>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</si>
  <si>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</si>
  <si>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</si>
  <si>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</si>
  <si>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</si>
  <si>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</si>
  <si>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</si>
  <si>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</si>
  <si>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</si>
  <si>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</si>
  <si>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</si>
  <si>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</si>
  <si>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</si>
  <si>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</si>
  <si>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</si>
  <si>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</si>
  <si>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</si>
  <si>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</si>
  <si>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</si>
  <si>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</si>
  <si>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</si>
  <si>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</si>
  <si>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</si>
  <si>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</si>
  <si>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</si>
  <si>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</si>
  <si>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</si>
  <si>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</si>
  <si>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</si>
  <si>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</si>
  <si>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</si>
  <si>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</si>
  <si>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</si>
  <si>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</si>
  <si>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</si>
  <si>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</si>
  <si>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</si>
  <si>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</si>
  <si>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</si>
  <si>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</si>
  <si>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</si>
  <si>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</si>
  <si>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</si>
  <si>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</si>
  <si>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</si>
  <si>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</si>
  <si>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</si>
  <si>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</si>
  <si>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</si>
  <si>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</si>
  <si>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</si>
  <si>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</si>
  <si>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</si>
  <si>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</si>
  <si>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</si>
  <si>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</si>
  <si>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</si>
  <si>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</si>
  <si>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</si>
  <si>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</si>
  <si>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</si>
  <si>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</si>
  <si>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</si>
  <si>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</si>
  <si>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</si>
  <si>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</si>
  <si>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</si>
  <si>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</si>
  <si>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</si>
  <si>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</si>
  <si>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</si>
  <si>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</si>
  <si>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</si>
  <si>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</si>
  <si>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</si>
  <si>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</si>
  <si>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</si>
  <si>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</si>
  <si>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</si>
  <si>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</si>
  <si>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</si>
  <si>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</si>
  <si>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</si>
  <si>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</si>
  <si>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</si>
  <si>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</si>
  <si>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</si>
  <si>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</si>
  <si>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</si>
  <si>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</si>
  <si>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</si>
  <si>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</si>
  <si>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</si>
  <si>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</si>
  <si>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</si>
  <si>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</si>
  <si>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</si>
  <si>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</si>
  <si>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</si>
  <si>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</si>
  <si>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</si>
  <si>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</si>
  <si>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</si>
  <si>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</si>
  <si>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</si>
  <si>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</si>
  <si>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</si>
  <si>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</si>
  <si>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</si>
  <si>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</si>
  <si>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</si>
  <si>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</si>
  <si>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</si>
  <si>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</si>
  <si>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</si>
  <si>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</si>
  <si>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</si>
  <si>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</si>
  <si>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</si>
  <si>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</si>
  <si>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</si>
  <si>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</si>
  <si>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</si>
  <si>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</si>
  <si>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</si>
  <si>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</si>
  <si>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</si>
  <si>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</si>
  <si>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</si>
  <si>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</si>
  <si>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</si>
  <si>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</si>
  <si>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</si>
  <si>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</si>
  <si>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</si>
  <si>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</si>
  <si>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</si>
  <si>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</si>
  <si>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</si>
  <si>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</si>
  <si>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</si>
  <si>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</si>
  <si>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</si>
  <si>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</si>
  <si>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</si>
  <si>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</si>
  <si>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</si>
  <si>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</si>
  <si>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</si>
  <si>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</si>
  <si>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</si>
  <si>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</si>
  <si>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</si>
  <si>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</si>
  <si>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</si>
  <si>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</si>
  <si>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</si>
  <si>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</si>
  <si>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</si>
  <si>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</si>
  <si>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</si>
  <si>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</si>
  <si>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</si>
  <si>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</si>
  <si>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</si>
  <si>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</si>
  <si>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</si>
  <si>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</si>
  <si>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</si>
  <si>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</si>
  <si>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</si>
  <si>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</si>
  <si>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</si>
  <si>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</si>
  <si>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</si>
  <si>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</si>
  <si>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</si>
  <si>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</si>
  <si>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</si>
  <si>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</si>
  <si>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</si>
  <si>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</si>
  <si>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</si>
  <si>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</si>
  <si>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</si>
  <si>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</si>
  <si>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</si>
  <si>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</si>
  <si>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</si>
  <si>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</si>
  <si>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</si>
  <si>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</si>
  <si>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</si>
  <si>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</si>
  <si>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</si>
  <si>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</si>
  <si>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</si>
  <si>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</si>
  <si>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</si>
  <si>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</si>
  <si>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</si>
  <si>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</si>
  <si>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</si>
  <si>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</si>
  <si>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</si>
  <si>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</si>
  <si>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</si>
  <si>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</si>
  <si>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</si>
  <si>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</si>
  <si>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</si>
  <si>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</si>
  <si>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</si>
  <si>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</si>
  <si>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</si>
  <si>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</si>
  <si>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</si>
  <si>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</si>
  <si>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</si>
  <si>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</si>
  <si>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</si>
  <si>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</si>
  <si>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</si>
  <si>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</si>
  <si>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</si>
  <si>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</si>
  <si>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</si>
  <si>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</si>
  <si>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</si>
  <si>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</si>
  <si>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</si>
  <si>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</si>
  <si>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</si>
  <si>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</si>
  <si>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</si>
  <si>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</si>
  <si>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</si>
  <si>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</si>
  <si>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</si>
  <si>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</si>
  <si>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</si>
  <si>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</si>
  <si>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</si>
  <si>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</si>
  <si>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</si>
  <si>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</si>
  <si>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</si>
  <si>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</si>
  <si>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</si>
  <si>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</si>
  <si>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</si>
  <si>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</si>
  <si>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</si>
  <si>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</si>
  <si>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</si>
  <si>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</si>
  <si>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</si>
  <si>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</si>
  <si>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</si>
  <si>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</si>
  <si>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</si>
  <si>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</si>
  <si>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</si>
  <si>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</si>
  <si>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</si>
  <si>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</si>
  <si>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</si>
  <si>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</si>
  <si>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</si>
  <si>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</si>
  <si>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</si>
  <si>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</si>
  <si>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</si>
  <si>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</si>
  <si>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</si>
  <si>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</si>
  <si>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</si>
  <si>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</si>
  <si>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</si>
  <si>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</si>
  <si>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</si>
  <si>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</si>
  <si>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</si>
  <si>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</si>
  <si>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</si>
  <si>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</si>
  <si>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</si>
  <si>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</si>
  <si>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</si>
  <si>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</si>
  <si>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</si>
  <si>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</si>
  <si>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</si>
  <si>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</si>
  <si>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</si>
  <si>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</si>
  <si>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</si>
  <si>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</si>
  <si>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</si>
  <si>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</si>
  <si>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</si>
  <si>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</si>
  <si>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</si>
  <si>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</si>
  <si>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</si>
  <si>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</si>
  <si>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</si>
  <si>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</si>
  <si>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</si>
  <si>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</si>
  <si>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</si>
  <si>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</si>
  <si>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</si>
  <si>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</si>
  <si>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</si>
  <si>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</si>
  <si>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</si>
  <si>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</si>
  <si>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</si>
  <si>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</si>
  <si>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</si>
  <si>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</si>
  <si>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</si>
  <si>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</si>
  <si>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</si>
  <si>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</si>
  <si>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</si>
  <si>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</si>
  <si>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</si>
  <si>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</si>
  <si>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</si>
  <si>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</si>
  <si>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</si>
  <si>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</si>
  <si>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</si>
  <si>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</si>
  <si>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</si>
  <si>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</si>
  <si>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</si>
  <si>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</si>
  <si>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</si>
  <si>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</si>
  <si>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</si>
  <si>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</si>
  <si>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</si>
  <si>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</si>
  <si>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</si>
  <si>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</si>
  <si>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</si>
  <si>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</si>
  <si>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</si>
  <si>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</si>
  <si>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</si>
  <si>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</si>
  <si>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</si>
  <si>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</si>
  <si>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</si>
  <si>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</si>
  <si>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</si>
  <si>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</si>
  <si>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</si>
  <si>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</si>
  <si>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</si>
  <si>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</si>
  <si>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</si>
  <si>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</si>
  <si>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</si>
  <si>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</si>
  <si>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</si>
  <si>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</si>
  <si>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</si>
  <si>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</si>
  <si>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</si>
  <si>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</si>
  <si>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</si>
  <si>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</si>
  <si>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</si>
  <si>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</si>
  <si>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</si>
  <si>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</si>
  <si>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</si>
  <si>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</si>
  <si>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</si>
  <si>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</si>
  <si>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</si>
  <si>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</si>
  <si>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</si>
  <si>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</si>
  <si>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</si>
  <si>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</si>
  <si>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</si>
  <si>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</si>
  <si>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</si>
  <si>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</si>
  <si>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</si>
  <si>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</si>
  <si>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</si>
  <si>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</si>
  <si>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</si>
  <si>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</si>
  <si>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</si>
  <si>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</si>
  <si>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</si>
  <si>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</si>
  <si>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</si>
  <si>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</si>
  <si>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</si>
  <si>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</si>
  <si>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</si>
  <si>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</si>
  <si>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</si>
  <si>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</si>
  <si>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</si>
  <si>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</si>
  <si>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</si>
  <si>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</si>
  <si>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</si>
  <si>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</si>
  <si>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</si>
  <si>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</si>
  <si>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</si>
  <si>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</si>
  <si>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</si>
  <si>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</si>
  <si>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</si>
  <si>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</si>
  <si>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</si>
  <si>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</si>
  <si>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</si>
  <si>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</si>
  <si>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</si>
  <si>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</si>
  <si>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</si>
  <si>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</si>
  <si>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</si>
  <si>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</si>
  <si>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</si>
  <si>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</si>
  <si>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</si>
  <si>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</si>
  <si>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</si>
  <si>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</si>
  <si>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</si>
  <si>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</si>
  <si>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</si>
  <si>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</si>
  <si>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</si>
  <si>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</si>
  <si>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</si>
  <si>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</si>
  <si>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</si>
  <si>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</si>
  <si>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</si>
  <si>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</si>
  <si>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</si>
  <si>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</si>
  <si>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</si>
  <si>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</si>
  <si>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</si>
  <si>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</si>
  <si>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</si>
  <si>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</si>
  <si>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</si>
  <si>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</si>
  <si>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</si>
  <si>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</si>
  <si>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</si>
  <si>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</si>
  <si>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</si>
  <si>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</si>
  <si>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</si>
  <si>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</si>
  <si>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</si>
  <si>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</si>
  <si>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</si>
  <si>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</si>
  <si>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</si>
  <si>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</si>
  <si>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</si>
  <si>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</si>
  <si>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</si>
  <si>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</si>
  <si>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</si>
  <si>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</si>
  <si>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</si>
  <si>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</si>
  <si>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</si>
  <si>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</si>
  <si>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</si>
  <si>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</si>
  <si>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</si>
  <si>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</si>
  <si>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</si>
  <si>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</si>
  <si>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</si>
  <si>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</si>
  <si>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</si>
  <si>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</si>
  <si>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</si>
  <si>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</si>
  <si>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</si>
  <si>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</si>
  <si>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</si>
  <si>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</si>
  <si>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</si>
  <si>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</si>
  <si>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</si>
  <si>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</si>
  <si>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</si>
  <si>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</si>
  <si>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</si>
  <si>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</si>
  <si>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</si>
  <si>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</si>
  <si>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</si>
  <si>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</si>
  <si>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</si>
  <si>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</si>
  <si>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</si>
  <si>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</si>
  <si>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</si>
  <si>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</si>
  <si>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</si>
  <si>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</si>
  <si>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</si>
  <si>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</si>
  <si>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</si>
  <si>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</si>
  <si>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</si>
  <si>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</si>
  <si>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</si>
  <si>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</si>
  <si>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</si>
  <si>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</si>
  <si>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</si>
  <si>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</si>
  <si>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</si>
  <si>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</si>
  <si>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</si>
  <si>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</si>
  <si>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</si>
  <si>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</si>
  <si>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</si>
  <si>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</si>
  <si>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</si>
  <si>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</si>
  <si>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</si>
  <si>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</si>
  <si>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</si>
  <si>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</si>
  <si>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</si>
  <si>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</si>
  <si>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</si>
  <si>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</si>
  <si>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</si>
  <si>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</si>
  <si>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</si>
  <si>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</si>
  <si>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</si>
  <si>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</si>
  <si>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</si>
  <si>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</si>
  <si>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</si>
  <si>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</si>
  <si>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</si>
  <si>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</si>
  <si>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</si>
  <si>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</si>
  <si>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</si>
  <si>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</si>
  <si>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</si>
  <si>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</si>
  <si>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</si>
  <si>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</si>
  <si>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</si>
  <si>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</si>
  <si>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</si>
  <si>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</si>
  <si>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</si>
  <si>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</si>
  <si>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</si>
  <si>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</si>
  <si>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</si>
  <si>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</si>
  <si>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</si>
  <si>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</si>
  <si>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</si>
  <si>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</si>
  <si>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</si>
  <si>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</si>
  <si>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</si>
  <si>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</si>
  <si>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</si>
  <si>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</si>
  <si>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</si>
  <si>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</si>
  <si>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</si>
  <si>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</si>
  <si>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</si>
  <si>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</si>
  <si>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</si>
  <si>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</si>
  <si>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</si>
  <si>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</si>
  <si>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</si>
  <si>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</si>
  <si>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</si>
  <si>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</si>
  <si>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</si>
  <si>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</si>
  <si>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</si>
  <si>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</si>
  <si>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</si>
  <si>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</si>
  <si>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</si>
  <si>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</si>
  <si>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</si>
  <si>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</si>
  <si>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</si>
  <si>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</si>
  <si>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</si>
  <si>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</si>
  <si>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</si>
  <si>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</si>
  <si>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</si>
  <si>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</si>
  <si>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</si>
  <si>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</si>
  <si>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</si>
  <si>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</si>
  <si>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</si>
  <si>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</si>
  <si>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</si>
  <si>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</si>
  <si>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</si>
  <si>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</si>
  <si>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</si>
  <si>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</si>
  <si>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</si>
  <si>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</si>
  <si>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</si>
  <si>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</si>
  <si>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</si>
  <si>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</si>
  <si>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</si>
  <si>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</si>
  <si>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</si>
  <si>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</si>
  <si>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</si>
  <si>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</si>
  <si>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</si>
  <si>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</si>
  <si>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</si>
  <si>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</si>
  <si>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</si>
  <si>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</si>
  <si>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</si>
  <si>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</si>
  <si>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</si>
  <si>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</si>
  <si>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</si>
  <si>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</si>
  <si>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</si>
  <si>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</si>
  <si>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</si>
  <si>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</si>
  <si>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</si>
  <si>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</si>
  <si>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</si>
  <si>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</si>
  <si>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</si>
  <si>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</si>
  <si>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</si>
  <si>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</si>
  <si>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</si>
  <si>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</si>
  <si>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</si>
  <si>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</si>
  <si>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</si>
  <si>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</si>
  <si>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</si>
  <si>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</si>
  <si>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</si>
  <si>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</si>
  <si>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</si>
  <si>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</si>
  <si>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</si>
  <si>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</si>
  <si>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</si>
  <si>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</si>
  <si>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</si>
  <si>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</si>
  <si>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</si>
  <si>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</si>
  <si>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</si>
  <si>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</si>
  <si>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</si>
  <si>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</si>
  <si>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</si>
  <si>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</si>
  <si>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</si>
  <si>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</si>
  <si>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</si>
  <si>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</si>
  <si>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</si>
  <si>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</si>
  <si>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</si>
  <si>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</si>
  <si>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</si>
  <si>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</si>
  <si>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</si>
  <si>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</si>
  <si>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</si>
  <si>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</si>
  <si>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</si>
  <si>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</si>
  <si>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</si>
  <si>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</si>
  <si>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</si>
  <si>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</si>
  <si>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</si>
  <si>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</si>
  <si>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</si>
  <si>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</si>
  <si>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</si>
  <si>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</si>
  <si>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</si>
  <si>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</si>
  <si>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</si>
  <si>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</si>
  <si>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</si>
  <si>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</si>
  <si>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</si>
  <si>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</si>
  <si>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</si>
  <si>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</si>
  <si>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</si>
  <si>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</si>
  <si>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</si>
  <si>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</si>
  <si>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</si>
  <si>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</si>
  <si>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</si>
  <si>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</si>
  <si>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</si>
  <si>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</si>
  <si>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</si>
  <si>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</si>
  <si>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</si>
  <si>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</si>
  <si>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</si>
  <si>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</si>
  <si>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</si>
  <si>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</si>
  <si>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</si>
  <si>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</si>
  <si>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</si>
  <si>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</si>
  <si>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</si>
  <si>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</si>
  <si>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</si>
  <si>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</si>
  <si>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</si>
  <si>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</si>
  <si>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</si>
  <si>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</si>
  <si>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</si>
  <si>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</si>
  <si>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</si>
  <si>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</si>
  <si>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</si>
  <si>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</si>
  <si>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</si>
  <si>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</si>
  <si>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</si>
  <si>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</si>
  <si>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</si>
  <si>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</si>
  <si>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</si>
  <si>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</si>
  <si>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</si>
  <si>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</si>
  <si>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</si>
  <si>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</si>
  <si>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</si>
  <si>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</si>
  <si>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</si>
  <si>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</si>
  <si>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</si>
  <si>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</si>
  <si>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</si>
  <si>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</si>
  <si>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</si>
  <si>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</si>
  <si>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</si>
  <si>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</si>
  <si>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</si>
  <si>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</si>
  <si>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</si>
  <si>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</si>
  <si>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</si>
  <si>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</si>
  <si>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</si>
  <si>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</si>
  <si>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</si>
  <si>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</si>
  <si>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</si>
  <si>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</si>
  <si>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</si>
  <si>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</si>
  <si>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</si>
  <si>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</si>
  <si>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</si>
  <si>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</si>
  <si>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</si>
  <si>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</si>
  <si>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</si>
  <si>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</si>
  <si>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</si>
  <si>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</si>
  <si>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</si>
  <si>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</si>
  <si>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</si>
  <si>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</si>
  <si>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</si>
  <si>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</si>
  <si>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</si>
  <si>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</si>
  <si>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</si>
  <si>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</si>
  <si>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</si>
  <si>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</si>
  <si>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</si>
  <si>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</si>
  <si>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</si>
  <si>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</si>
  <si>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</si>
  <si>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</si>
  <si>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</si>
  <si>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</si>
  <si>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</si>
  <si>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</si>
  <si>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</si>
  <si>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</si>
  <si>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</si>
  <si>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</si>
  <si>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</si>
  <si>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</si>
  <si>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</si>
  <si>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</si>
  <si>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</si>
  <si>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</si>
  <si>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</si>
  <si>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</si>
  <si>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</si>
  <si>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</si>
  <si>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</si>
  <si>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</si>
  <si>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</si>
  <si>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</si>
  <si>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</si>
  <si>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</si>
  <si>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</si>
  <si>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</si>
  <si>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</si>
  <si>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</si>
  <si>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</si>
  <si>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</si>
  <si>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</si>
  <si>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</si>
  <si>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</si>
  <si>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</si>
  <si>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</si>
  <si>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</si>
  <si>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</si>
  <si>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</si>
  <si>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</si>
  <si>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</si>
  <si>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</si>
  <si>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</si>
  <si>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</si>
  <si>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</si>
  <si>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</si>
  <si>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</si>
  <si>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</si>
  <si>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</si>
  <si>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</si>
  <si>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</si>
  <si>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</si>
  <si>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</si>
  <si>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</si>
  <si>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</si>
  <si>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</si>
  <si>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</si>
  <si>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</si>
  <si>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</si>
  <si>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</si>
  <si>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</si>
  <si>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</si>
  <si>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</si>
  <si>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</si>
  <si>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</si>
  <si>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</si>
  <si>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</si>
  <si>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</si>
  <si>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</si>
  <si>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</si>
  <si>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</si>
  <si>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</si>
  <si>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</si>
  <si>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</si>
  <si>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</si>
  <si>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</si>
  <si>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</si>
  <si>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</si>
  <si>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</si>
  <si>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</si>
  <si>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</si>
  <si>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</si>
  <si>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</si>
  <si>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</si>
  <si>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</si>
  <si>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</si>
  <si>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</si>
  <si>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</si>
  <si>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</si>
  <si>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</si>
  <si>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</si>
  <si>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</si>
  <si>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</si>
  <si>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</si>
  <si>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</si>
  <si>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</si>
  <si>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</si>
  <si>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</si>
  <si>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</si>
  <si>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</si>
  <si>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</si>
  <si>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</si>
  <si>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</si>
  <si>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</si>
  <si>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</si>
  <si>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</si>
  <si>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</si>
  <si>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</si>
  <si>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</si>
  <si>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</si>
  <si>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</si>
  <si>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</si>
  <si>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</si>
  <si>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</si>
  <si>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</si>
  <si>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</si>
  <si>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</si>
  <si>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</si>
  <si>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</si>
  <si>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</si>
  <si>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</si>
  <si>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</si>
  <si>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</si>
  <si>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</si>
  <si>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</si>
  <si>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</si>
  <si>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</si>
  <si>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</si>
  <si>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</si>
  <si>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</si>
  <si>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</si>
  <si>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</si>
  <si>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</si>
  <si>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</si>
  <si>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</si>
  <si>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</si>
  <si>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</si>
  <si>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</si>
  <si>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</si>
  <si>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</si>
  <si>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</si>
  <si>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</si>
  <si>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</si>
  <si>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</si>
  <si>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</si>
  <si>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</si>
  <si>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</si>
  <si>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</si>
  <si>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</si>
  <si>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</si>
  <si>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</si>
  <si>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</si>
  <si>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</si>
  <si>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</si>
  <si>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</si>
  <si>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</si>
  <si>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</si>
  <si>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</si>
  <si>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</si>
  <si>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</si>
  <si>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</si>
  <si>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</si>
  <si>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</si>
  <si>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</si>
  <si>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</si>
  <si>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</si>
  <si>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</si>
  <si>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</si>
  <si>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</si>
  <si>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</si>
  <si>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</si>
  <si>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</si>
  <si>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</si>
  <si>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</si>
  <si>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</si>
  <si>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</si>
  <si>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</si>
  <si>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</si>
  <si>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</si>
  <si>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</si>
  <si>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</si>
  <si>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</si>
  <si>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</si>
  <si>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</si>
  <si>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</si>
  <si>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</si>
  <si>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</si>
  <si>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</si>
  <si>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</si>
  <si>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</si>
  <si>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</si>
  <si>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</si>
  <si>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</si>
  <si>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</si>
  <si>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</si>
  <si>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</si>
  <si>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</si>
  <si>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</si>
  <si>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</si>
  <si>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</si>
  <si>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</si>
  <si>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</si>
  <si>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</si>
  <si>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</si>
  <si>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</si>
  <si>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</si>
  <si>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</si>
  <si>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</si>
  <si>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</si>
  <si>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</si>
  <si>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</si>
  <si>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</si>
  <si>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</si>
  <si>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</si>
  <si>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</si>
  <si>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</si>
  <si>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</si>
  <si>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</si>
  <si>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</si>
  <si>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</si>
  <si>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</si>
  <si>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</si>
  <si>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</si>
  <si>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</si>
  <si>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</si>
  <si>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</si>
  <si>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</si>
  <si>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</si>
  <si>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</si>
  <si>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</si>
  <si>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</si>
  <si>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</si>
  <si>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</si>
  <si>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</si>
  <si>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</si>
  <si>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</si>
  <si>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</si>
  <si>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</si>
  <si>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</si>
  <si>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</si>
  <si>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</si>
  <si>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</si>
  <si>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</si>
  <si>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</si>
  <si>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</si>
  <si>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</si>
  <si>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</si>
  <si>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</si>
  <si>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</si>
  <si>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</si>
  <si>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</si>
  <si>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</si>
  <si>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</si>
  <si>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</si>
  <si>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</si>
  <si>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</si>
  <si>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</si>
  <si>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</si>
  <si>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</si>
  <si>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</si>
  <si>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</si>
  <si>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</si>
  <si>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</si>
  <si>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</si>
  <si>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</si>
  <si>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</si>
  <si>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</si>
  <si>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</si>
  <si>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</si>
  <si>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</si>
  <si>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</si>
  <si>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</si>
  <si>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</si>
  <si>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</si>
  <si>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</si>
  <si>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</si>
  <si>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</si>
  <si>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</si>
  <si>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</si>
  <si>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</si>
  <si>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</si>
  <si>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</si>
  <si>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</si>
  <si>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</si>
  <si>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</si>
  <si>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</si>
  <si>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</si>
  <si>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</si>
  <si>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</si>
  <si>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</si>
  <si>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</si>
  <si>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</si>
  <si>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</si>
  <si>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</si>
  <si>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</si>
  <si>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</si>
  <si>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</si>
  <si>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</si>
  <si>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</si>
  <si>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</si>
  <si>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</si>
  <si>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</si>
  <si>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</si>
  <si>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</si>
  <si>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</si>
  <si>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</si>
  <si>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</si>
  <si>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</si>
  <si>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</si>
  <si>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</si>
  <si>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</si>
  <si>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</si>
  <si>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</si>
  <si>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</si>
  <si>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</si>
  <si>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</si>
  <si>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</si>
  <si>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</si>
  <si>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</si>
  <si>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</si>
  <si>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</si>
  <si>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</si>
  <si>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</si>
  <si>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</si>
  <si>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</si>
  <si>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</si>
  <si>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</si>
  <si>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</si>
  <si>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</si>
  <si>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</si>
  <si>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</si>
  <si>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</si>
  <si>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</si>
  <si>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</si>
  <si>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</si>
  <si>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</si>
  <si>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</si>
  <si>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</si>
  <si>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</si>
  <si>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</si>
  <si>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</si>
  <si>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</si>
  <si>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</si>
  <si>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</si>
  <si>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</si>
  <si>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</si>
  <si>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</si>
  <si>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</si>
  <si>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</si>
  <si>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</si>
  <si>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</si>
  <si>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</si>
  <si>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</si>
  <si>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</si>
  <si>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</si>
  <si>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</si>
  <si>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</si>
  <si>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</si>
  <si>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</si>
  <si>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</si>
  <si>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</si>
  <si>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</si>
  <si>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</si>
  <si>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</si>
  <si>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</si>
  <si>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</si>
  <si>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</si>
  <si>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</si>
  <si>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</si>
  <si>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</si>
  <si>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</si>
  <si>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</si>
  <si>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</si>
  <si>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</si>
  <si>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</si>
  <si>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</si>
  <si>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</si>
  <si>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</si>
  <si>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</si>
  <si>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</si>
  <si>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</si>
  <si>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</si>
  <si>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</si>
  <si>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</si>
  <si>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</si>
  <si>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</si>
  <si>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</si>
  <si>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</si>
  <si>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</si>
  <si>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</si>
  <si>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</si>
  <si>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</si>
  <si>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</si>
  <si>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</si>
  <si>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</si>
  <si>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</si>
  <si>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</si>
  <si>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</si>
  <si>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</si>
  <si>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</si>
  <si>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</si>
  <si>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</si>
  <si>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</si>
  <si>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</si>
  <si>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</si>
  <si>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</si>
  <si>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</si>
  <si>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</si>
  <si>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</si>
  <si>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</si>
  <si>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</si>
  <si>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</si>
  <si>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</si>
  <si>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</si>
  <si>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</si>
  <si>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</si>
  <si>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</si>
  <si>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</si>
  <si>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</si>
  <si>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</si>
  <si>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</si>
  <si>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</si>
  <si>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</si>
  <si>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</si>
  <si>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</si>
  <si>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</si>
  <si>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</si>
  <si>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</si>
  <si>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</si>
  <si>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</si>
  <si>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</si>
  <si>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</si>
  <si>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</si>
  <si>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</si>
  <si>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</si>
  <si>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</si>
  <si>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</si>
  <si>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</si>
  <si>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</si>
  <si>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</si>
  <si>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</si>
  <si>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</si>
  <si>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</si>
  <si>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</si>
  <si>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</si>
  <si>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</si>
  <si>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</si>
  <si>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</si>
  <si>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</si>
  <si>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</si>
  <si>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</si>
  <si>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</si>
  <si>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</si>
  <si>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</si>
  <si>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</si>
  <si>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</si>
  <si>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</si>
  <si>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</si>
  <si>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</si>
  <si>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</si>
  <si>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</si>
  <si>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</si>
  <si>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</si>
  <si>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</si>
  <si>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</si>
  <si>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</si>
  <si>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</si>
  <si>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</si>
  <si>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</si>
  <si>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</si>
  <si>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</si>
  <si>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</si>
  <si>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</si>
  <si>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</si>
  <si>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</si>
  <si>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</si>
  <si>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</si>
  <si>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</si>
  <si>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</si>
  <si>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</si>
  <si>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</si>
  <si>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</si>
  <si>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</si>
  <si>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</si>
  <si>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</si>
  <si>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</si>
  <si>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</si>
  <si>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</si>
  <si>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</si>
  <si>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</si>
  <si>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</si>
  <si>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</si>
  <si>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</si>
  <si>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</si>
  <si>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</si>
  <si>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</si>
  <si>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</si>
  <si>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</si>
  <si>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</si>
  <si>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</si>
  <si>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</si>
  <si>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</si>
  <si>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</si>
  <si>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</si>
  <si>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</si>
  <si>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</si>
  <si>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</si>
  <si>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</si>
  <si>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</si>
  <si>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</si>
  <si>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</si>
  <si>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</si>
  <si>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</si>
  <si>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</si>
  <si>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</si>
  <si>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</si>
  <si>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</si>
  <si>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</si>
  <si>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</si>
  <si>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</si>
  <si>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</si>
  <si>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</si>
  <si>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</si>
  <si>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</si>
  <si>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</si>
  <si>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</si>
  <si>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</si>
  <si>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</si>
  <si>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</si>
  <si>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</si>
  <si>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</si>
  <si>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</si>
  <si>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</si>
  <si>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</si>
  <si>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</si>
  <si>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</si>
  <si>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</si>
  <si>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</si>
  <si>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</si>
  <si>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</si>
  <si>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</si>
  <si>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</si>
  <si>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</si>
  <si>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</si>
  <si>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</si>
  <si>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</si>
  <si>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</si>
  <si>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</si>
  <si>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</si>
  <si>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</si>
  <si>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</si>
  <si>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</si>
  <si>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</si>
  <si>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</si>
  <si>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</si>
  <si>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</si>
  <si>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</si>
  <si>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</si>
  <si>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</si>
  <si>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</si>
  <si>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</si>
  <si>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</si>
  <si>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</si>
  <si>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</si>
  <si>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</si>
  <si>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</si>
  <si>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</si>
  <si>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</si>
  <si>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</si>
  <si>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</si>
  <si>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</si>
  <si>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</si>
  <si>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</si>
  <si>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</si>
  <si>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</si>
  <si>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</si>
  <si>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</si>
  <si>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</si>
  <si>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</si>
  <si>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</si>
  <si>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</si>
  <si>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</si>
  <si>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</si>
  <si>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</si>
  <si>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</si>
  <si>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</si>
  <si>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</si>
  <si>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</si>
  <si>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</si>
  <si>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</si>
  <si>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</si>
  <si>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</si>
  <si>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</si>
  <si>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</si>
  <si>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</si>
  <si>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</si>
  <si>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</si>
  <si>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</si>
  <si>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</si>
  <si>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</si>
  <si>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</si>
  <si>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</si>
  <si>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</si>
  <si>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</si>
  <si>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</si>
  <si>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</si>
  <si>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</si>
  <si>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</si>
  <si>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</si>
  <si>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</si>
  <si>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</si>
  <si>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</si>
  <si>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</si>
  <si>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</si>
  <si>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</si>
  <si>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</si>
  <si>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</si>
  <si>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</si>
  <si>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</si>
  <si>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</si>
  <si>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</si>
  <si>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</si>
  <si>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</si>
  <si>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</si>
  <si>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</si>
  <si>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</si>
  <si>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</si>
  <si>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</si>
  <si>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</si>
  <si>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</si>
  <si>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</si>
  <si>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</si>
  <si>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</si>
  <si>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</si>
  <si>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</si>
  <si>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</si>
  <si>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</si>
  <si>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</si>
  <si>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</si>
  <si>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</si>
  <si>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</si>
  <si>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</si>
  <si>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</si>
  <si>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</si>
  <si>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</si>
  <si>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</si>
  <si>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</si>
  <si>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</si>
  <si>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</si>
  <si>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</si>
  <si>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</si>
  <si>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</si>
  <si>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</si>
  <si>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</si>
  <si>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</si>
  <si>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</si>
  <si>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</si>
  <si>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</si>
  <si>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</si>
  <si>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</si>
  <si>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</si>
  <si>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</si>
  <si>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</si>
  <si>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</si>
  <si>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</si>
  <si>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</si>
  <si>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</si>
  <si>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</si>
  <si>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</si>
  <si>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</si>
  <si>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</si>
  <si>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</si>
  <si>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</si>
  <si>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</si>
  <si>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</si>
  <si>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</si>
  <si>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</si>
  <si>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</si>
  <si>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</si>
  <si>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</si>
  <si>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</si>
  <si>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</si>
  <si>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</si>
  <si>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</si>
  <si>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</si>
  <si>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</si>
  <si>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</si>
  <si>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</si>
  <si>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</si>
  <si>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</si>
  <si>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</si>
  <si>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</si>
  <si>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</si>
  <si>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</si>
  <si>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</si>
  <si>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</si>
  <si>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</si>
  <si>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</si>
  <si>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</si>
  <si>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</si>
  <si>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</si>
  <si>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</si>
  <si>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</si>
  <si>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</si>
  <si>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</si>
  <si>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</si>
  <si>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</si>
  <si>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</si>
  <si>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</si>
  <si>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</si>
  <si>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</si>
  <si>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</si>
  <si>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</si>
  <si>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</si>
  <si>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</si>
  <si>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</si>
  <si>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</si>
  <si>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</si>
  <si>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</si>
  <si>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</si>
  <si>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</si>
  <si>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</si>
  <si>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</si>
  <si>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</si>
  <si>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</si>
  <si>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</si>
  <si>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</si>
  <si>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</si>
  <si>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</si>
  <si>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</si>
  <si>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</si>
  <si>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</si>
  <si>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</si>
  <si>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</si>
  <si>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</si>
  <si>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</si>
  <si>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</si>
  <si>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</si>
  <si>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</si>
  <si>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</si>
  <si>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</si>
  <si>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</si>
  <si>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</si>
  <si>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</si>
  <si>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</si>
  <si>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</si>
  <si>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</si>
  <si>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</si>
  <si>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</si>
  <si>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</si>
  <si>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</si>
  <si>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</si>
  <si>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</si>
  <si>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</si>
  <si>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</si>
  <si>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</si>
  <si>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</si>
  <si>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</si>
  <si>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</si>
  <si>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</si>
  <si>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</si>
  <si>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</si>
  <si>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</si>
  <si>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</si>
  <si>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</si>
  <si>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</si>
  <si>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</si>
  <si>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</si>
  <si>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</si>
  <si>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</si>
  <si>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</si>
  <si>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</si>
  <si>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</si>
  <si>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</si>
  <si>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</si>
  <si>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</si>
  <si>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</si>
  <si>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</si>
  <si>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</si>
  <si>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</si>
  <si>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</si>
  <si>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</si>
  <si>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</si>
  <si>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</si>
  <si>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</si>
  <si>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</si>
  <si>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</si>
  <si>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</si>
  <si>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</si>
  <si>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</si>
  <si>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</si>
  <si>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</si>
  <si>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</si>
  <si>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</si>
  <si>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</si>
  <si>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</si>
  <si>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</si>
  <si>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</si>
  <si>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</si>
  <si>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</si>
  <si>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</si>
  <si>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</si>
  <si>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</si>
  <si>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</si>
  <si>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</si>
  <si>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</si>
  <si>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</si>
  <si>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</si>
  <si>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</si>
  <si>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</si>
  <si>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</si>
  <si>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</si>
  <si>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</si>
  <si>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</si>
  <si>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</si>
  <si>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</si>
  <si>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</si>
  <si>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</si>
  <si>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</si>
  <si>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</si>
  <si>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</si>
  <si>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</si>
  <si>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</si>
  <si>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</si>
  <si>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</si>
  <si>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</si>
  <si>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</si>
  <si>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</si>
  <si>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</si>
  <si>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</si>
  <si>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</si>
  <si>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</si>
  <si>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</si>
  <si>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</si>
  <si>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</si>
  <si>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</si>
  <si>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</si>
  <si>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</si>
  <si>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</si>
  <si>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</si>
  <si>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</si>
  <si>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</si>
  <si>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</si>
  <si>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</si>
  <si>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</si>
  <si>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</si>
  <si>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</si>
  <si>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</si>
  <si>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</si>
  <si>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</si>
  <si>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</si>
  <si>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</si>
  <si>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</si>
  <si>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</si>
  <si>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</si>
  <si>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</si>
  <si>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</si>
  <si>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</si>
  <si>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</si>
  <si>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</si>
  <si>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</si>
  <si>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</si>
  <si>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</si>
  <si>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</si>
  <si>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</si>
  <si>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</si>
  <si>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</si>
  <si>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</si>
  <si>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</si>
  <si>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</si>
  <si>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</si>
  <si>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</si>
  <si>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</si>
  <si>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</si>
  <si>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</si>
  <si>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</si>
  <si>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</si>
  <si>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</si>
  <si>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</si>
  <si>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</si>
  <si>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</si>
  <si>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</si>
  <si>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</si>
  <si>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</si>
  <si>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</si>
  <si>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</si>
  <si>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</si>
  <si>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</si>
  <si>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</si>
  <si>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</si>
  <si>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</si>
  <si>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</si>
  <si>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</si>
  <si>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</si>
  <si>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</si>
  <si>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</si>
  <si>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</si>
  <si>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</si>
  <si>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</si>
  <si>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</si>
  <si>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</si>
  <si>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</si>
  <si>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</si>
  <si>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</si>
  <si>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</si>
  <si>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</si>
  <si>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</si>
  <si>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</si>
  <si>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</si>
  <si>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</si>
  <si>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</si>
  <si>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</si>
  <si>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</si>
  <si>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</si>
  <si>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</si>
  <si>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</si>
  <si>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</si>
  <si>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</si>
  <si>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</si>
  <si>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</si>
  <si>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</si>
  <si>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</si>
  <si>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</si>
  <si>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</si>
  <si>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</si>
  <si>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</si>
  <si>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</si>
  <si>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</si>
  <si>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</si>
  <si>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</si>
  <si>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</si>
  <si>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</si>
  <si>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</si>
  <si>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</si>
  <si>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</si>
  <si>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</si>
  <si>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</si>
  <si>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</si>
  <si>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</si>
  <si>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</si>
  <si>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</si>
  <si>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</si>
  <si>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</si>
  <si>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</si>
  <si>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</si>
  <si>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</si>
  <si>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</si>
  <si>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</si>
  <si>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</si>
  <si>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</si>
  <si>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</si>
  <si>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</si>
  <si>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</si>
  <si>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</si>
  <si>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</si>
  <si>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</si>
  <si>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</si>
  <si>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</si>
  <si>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</si>
  <si>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</si>
  <si>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</si>
  <si>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</si>
  <si>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</si>
  <si>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</si>
  <si>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</si>
  <si>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</si>
  <si>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</si>
  <si>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</si>
  <si>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</si>
  <si>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</si>
  <si>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</si>
  <si>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</si>
  <si>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</si>
  <si>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</si>
  <si>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</si>
  <si>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</si>
  <si>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</si>
  <si>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</si>
  <si>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</si>
  <si>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</si>
  <si>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</si>
  <si>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</si>
  <si>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</si>
  <si>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</si>
  <si>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</si>
  <si>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</si>
  <si>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</si>
  <si>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</si>
  <si>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</si>
  <si>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</si>
  <si>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</si>
  <si>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</si>
  <si>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</si>
  <si>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</si>
  <si>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</si>
  <si>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</si>
  <si>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</si>
  <si>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</si>
  <si>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</si>
  <si>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</si>
  <si>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</si>
  <si>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</si>
  <si>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</si>
  <si>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</si>
  <si>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</si>
  <si>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</si>
  <si>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</si>
  <si>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</si>
  <si>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</si>
  <si>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</si>
  <si>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</si>
  <si>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</si>
  <si>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</si>
  <si>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</si>
  <si>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</si>
  <si>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</si>
  <si>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</si>
  <si>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</si>
  <si>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</si>
  <si>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</si>
  <si>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</si>
  <si>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</si>
  <si>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</si>
  <si>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</si>
  <si>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</si>
  <si>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</si>
  <si>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</si>
  <si>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</si>
  <si>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</si>
  <si>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</si>
  <si>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</si>
  <si>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</si>
  <si>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</si>
  <si>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</si>
  <si>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</si>
  <si>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</si>
  <si>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</si>
  <si>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</si>
  <si>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</si>
  <si>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</si>
  <si>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</si>
  <si>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</si>
  <si>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</si>
  <si>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</si>
  <si>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</si>
  <si>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</si>
  <si>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</si>
  <si>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</si>
  <si>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</si>
  <si>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</si>
  <si>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</si>
  <si>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</si>
  <si>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</si>
  <si>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</si>
  <si>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</si>
  <si>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</si>
  <si>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</si>
  <si>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</si>
  <si>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</si>
  <si>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</si>
  <si>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</si>
  <si>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</si>
  <si>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</si>
  <si>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</si>
  <si>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</si>
  <si>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</si>
  <si>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</si>
  <si>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</si>
  <si>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</si>
  <si>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</si>
  <si>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</si>
  <si>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</si>
  <si>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</si>
  <si>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</si>
  <si>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</si>
  <si>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</si>
  <si>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</si>
  <si>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</si>
  <si>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</si>
  <si>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</si>
  <si>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</si>
  <si>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</si>
  <si>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</si>
  <si>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</si>
  <si>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</si>
  <si>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</si>
  <si>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</si>
  <si>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</si>
  <si>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</si>
  <si>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</si>
  <si>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</si>
  <si>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</si>
  <si>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</si>
  <si>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</si>
  <si>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</si>
  <si>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</si>
  <si>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</si>
  <si>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</si>
  <si>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</si>
  <si>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</si>
  <si>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</si>
  <si>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</si>
  <si>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</si>
  <si>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</si>
  <si>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</si>
  <si>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</si>
  <si>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</si>
  <si>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</si>
  <si>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</si>
  <si>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</si>
  <si>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</si>
  <si>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</si>
  <si>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</si>
  <si>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</si>
  <si>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</si>
  <si>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</si>
  <si>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</si>
  <si>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</si>
  <si>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</si>
  <si>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</si>
  <si>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</si>
  <si>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</si>
  <si>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</si>
  <si>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</si>
  <si>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</si>
  <si>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</si>
  <si>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</si>
  <si>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</si>
  <si>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</si>
  <si>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</si>
  <si>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</si>
  <si>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</si>
  <si>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</si>
  <si>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</si>
  <si>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</si>
  <si>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</si>
  <si>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</si>
  <si>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</si>
  <si>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</si>
  <si>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</si>
  <si>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</si>
  <si>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</si>
  <si>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</si>
  <si>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</si>
  <si>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</si>
  <si>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</si>
  <si>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</si>
  <si>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</si>
  <si>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</si>
  <si>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</si>
  <si>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</si>
  <si>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</si>
  <si>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</si>
  <si>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</si>
  <si>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</si>
  <si>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</si>
  <si>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</si>
  <si>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</si>
  <si>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</si>
  <si>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</si>
  <si>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</si>
  <si>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</si>
  <si>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</si>
  <si>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</si>
  <si>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</si>
  <si>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</si>
  <si>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</si>
  <si>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</si>
  <si>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</si>
  <si>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</si>
  <si>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</si>
  <si>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</si>
  <si>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</si>
  <si>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</si>
  <si>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</si>
  <si>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</si>
  <si>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</si>
  <si>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</si>
  <si>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</si>
  <si>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</si>
  <si>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</si>
  <si>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</si>
  <si>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</si>
  <si>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</si>
  <si>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</si>
  <si>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</si>
  <si>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</si>
  <si>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</si>
  <si>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</si>
  <si>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</si>
  <si>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</si>
  <si>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</si>
  <si>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</si>
  <si>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</si>
  <si>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</si>
  <si>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</si>
  <si>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</si>
  <si>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</si>
  <si>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</si>
  <si>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</si>
  <si>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</si>
  <si>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</si>
  <si>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</si>
  <si>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</si>
  <si>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</si>
  <si>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</si>
  <si>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</si>
  <si>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</si>
  <si>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</si>
  <si>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</si>
  <si>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</si>
  <si>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</si>
  <si>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</si>
  <si>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</si>
  <si>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</si>
  <si>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</si>
  <si>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</si>
  <si>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</si>
  <si>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</si>
  <si>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</si>
  <si>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</si>
  <si>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</si>
  <si>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</si>
  <si>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</si>
  <si>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</si>
  <si>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</si>
  <si>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</si>
  <si>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</si>
  <si>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</si>
  <si>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</si>
  <si>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</si>
  <si>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</si>
  <si>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</si>
  <si>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</si>
  <si>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</si>
  <si>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</si>
  <si>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</si>
  <si>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</si>
  <si>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</si>
  <si>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</si>
  <si>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</si>
  <si>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</si>
  <si>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</si>
  <si>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</si>
  <si>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</si>
  <si>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</si>
  <si>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</si>
  <si>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</si>
  <si>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</si>
  <si>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</si>
  <si>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</si>
  <si>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</si>
  <si>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</si>
  <si>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</si>
  <si>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</si>
  <si>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</si>
  <si>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</si>
  <si>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</si>
  <si>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</si>
  <si>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</si>
  <si>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</si>
  <si>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</si>
  <si>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</si>
  <si>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</si>
  <si>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</si>
  <si>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</si>
  <si>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</si>
  <si>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</si>
  <si>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</si>
  <si>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</si>
  <si>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</si>
  <si>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</si>
  <si>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</si>
  <si>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</si>
  <si>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</si>
  <si>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</si>
  <si>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</si>
  <si>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</si>
  <si>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</si>
  <si>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</si>
  <si>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</si>
  <si>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</si>
  <si>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</si>
  <si>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</si>
  <si>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</si>
  <si>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</si>
  <si>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</si>
  <si>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</si>
  <si>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</si>
  <si>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</si>
  <si>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</si>
  <si>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</si>
  <si>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</si>
  <si>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</si>
  <si>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</si>
  <si>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</si>
  <si>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</si>
  <si>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</si>
  <si>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</si>
  <si>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</si>
  <si>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</si>
  <si>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</si>
  <si>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</si>
  <si>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</si>
  <si>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</si>
  <si>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</si>
  <si>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</si>
  <si>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</si>
  <si>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</si>
  <si>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</si>
  <si>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</si>
  <si>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</si>
  <si>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</si>
  <si>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</si>
  <si>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</si>
  <si>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</si>
  <si>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</si>
  <si>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</si>
  <si>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</si>
  <si>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</si>
  <si>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</si>
  <si>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</si>
  <si>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</si>
  <si>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</si>
  <si>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</si>
  <si>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</si>
  <si>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</si>
  <si>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</si>
  <si>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</si>
  <si>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</si>
  <si>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</si>
  <si>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</si>
  <si>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</si>
  <si>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</si>
  <si>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</si>
  <si>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</si>
  <si>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</si>
  <si>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</si>
  <si>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</si>
  <si>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</si>
  <si>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</si>
  <si>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</si>
  <si>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</si>
  <si>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</si>
  <si>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</si>
  <si>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</si>
  <si>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</si>
  <si>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</si>
  <si>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</si>
  <si>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</si>
  <si>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</si>
  <si>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</si>
  <si>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</si>
  <si>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</si>
  <si>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</si>
  <si>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</si>
  <si>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</si>
  <si>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</si>
  <si>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</si>
  <si>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</si>
  <si>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</si>
  <si>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</si>
  <si>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</si>
  <si>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</si>
  <si>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</si>
  <si>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</si>
  <si>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</si>
  <si>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</si>
  <si>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</si>
  <si>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</si>
  <si>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</si>
  <si>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</si>
  <si>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</si>
  <si>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</si>
  <si>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</si>
  <si>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</si>
  <si>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</si>
  <si>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</si>
  <si>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</si>
  <si>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</si>
  <si>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</si>
  <si>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</si>
  <si>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</si>
  <si>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</si>
  <si>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</si>
  <si>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</si>
  <si>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</si>
  <si>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</si>
  <si>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</si>
  <si>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</si>
  <si>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</si>
  <si>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</si>
  <si>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</si>
  <si>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</si>
  <si>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</si>
  <si>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</si>
  <si>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</si>
  <si>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</si>
  <si>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</si>
  <si>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</si>
  <si>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</si>
  <si>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</si>
  <si>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</si>
  <si>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</si>
  <si>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</si>
  <si>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</si>
  <si>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</si>
  <si>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</si>
  <si>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</si>
  <si>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</si>
  <si>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</si>
  <si>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</si>
  <si>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</si>
  <si>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</si>
  <si>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</si>
  <si>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</si>
  <si>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</si>
  <si>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</si>
  <si>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</si>
  <si>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</si>
  <si>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</si>
  <si>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</si>
  <si>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</si>
  <si>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</si>
  <si>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</si>
  <si>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</si>
  <si>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</si>
  <si>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</si>
  <si>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</si>
  <si>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</si>
  <si>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</si>
  <si>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</si>
  <si>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</si>
  <si>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</si>
  <si>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</si>
  <si>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</si>
  <si>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</si>
  <si>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</si>
  <si>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</si>
  <si>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</si>
  <si>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</si>
  <si>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</si>
  <si>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</si>
  <si>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</si>
  <si>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</si>
  <si>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</si>
  <si>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</si>
  <si>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</si>
  <si>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</si>
  <si>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</si>
  <si>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</si>
  <si>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</si>
  <si>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</si>
  <si>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</si>
  <si>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</si>
  <si>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</si>
  <si>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</si>
  <si>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</si>
  <si>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</si>
  <si>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</si>
  <si>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</si>
  <si>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</si>
  <si>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</si>
  <si>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</si>
  <si>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</si>
  <si>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</si>
  <si>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</si>
  <si>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</si>
  <si>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</si>
  <si>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</si>
  <si>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</si>
  <si>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</si>
  <si>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</si>
  <si>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</si>
  <si>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</si>
  <si>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</si>
  <si>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</si>
  <si>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</si>
  <si>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</si>
  <si>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</si>
  <si>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</si>
  <si>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</si>
  <si>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</si>
  <si>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</si>
  <si>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</si>
  <si>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</si>
  <si>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</si>
  <si>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</si>
  <si>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</si>
  <si>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</si>
  <si>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</si>
  <si>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</si>
  <si>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</si>
  <si>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</si>
  <si>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</si>
  <si>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</si>
  <si>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</si>
  <si>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</si>
  <si>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</si>
  <si>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</si>
  <si>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</si>
  <si>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</si>
  <si>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</si>
  <si>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</si>
  <si>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</si>
  <si>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</si>
  <si>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</si>
  <si>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</si>
  <si>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</si>
  <si>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</si>
  <si>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</si>
  <si>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</si>
  <si>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</si>
  <si>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</si>
  <si>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</si>
  <si>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</si>
  <si>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</si>
  <si>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</si>
  <si>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</si>
  <si>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</si>
  <si>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</si>
  <si>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</si>
  <si>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</si>
  <si>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</si>
  <si>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</si>
  <si>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</si>
  <si>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</si>
  <si>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</si>
  <si>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</si>
  <si>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</si>
  <si>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</si>
  <si>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</si>
  <si>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</si>
  <si>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</si>
  <si>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</si>
  <si>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</si>
  <si>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</si>
  <si>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</si>
  <si>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</si>
  <si>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</si>
  <si>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</si>
  <si>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</si>
  <si>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</si>
  <si>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</si>
  <si>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</si>
  <si>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</si>
  <si>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</si>
  <si>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</si>
  <si>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</si>
  <si>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</si>
  <si>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</si>
  <si>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</si>
  <si>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</si>
  <si>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</si>
  <si>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</si>
  <si>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</si>
  <si>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</si>
  <si>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</si>
  <si>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</si>
  <si>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</si>
  <si>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</si>
  <si>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</si>
  <si>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</si>
  <si>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</si>
  <si>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</si>
  <si>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</si>
  <si>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</si>
  <si>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</si>
  <si>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</si>
  <si>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</si>
  <si>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</si>
  <si>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</si>
  <si>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</si>
  <si>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</si>
  <si>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</si>
  <si>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</si>
  <si>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</si>
  <si>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</si>
  <si>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</si>
  <si>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</si>
  <si>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</si>
  <si>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</si>
  <si>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</si>
  <si>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</si>
  <si>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</si>
  <si>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</si>
  <si>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</si>
  <si>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</si>
  <si>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</si>
  <si>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</si>
  <si>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</si>
  <si>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</si>
  <si>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</si>
  <si>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</si>
  <si>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</si>
  <si>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</si>
  <si>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</si>
  <si>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</si>
  <si>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</si>
  <si>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</si>
  <si>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</si>
  <si>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</si>
  <si>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</si>
  <si>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</si>
  <si>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</si>
  <si>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</si>
  <si>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</si>
  <si>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</si>
  <si>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</si>
  <si>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</si>
  <si>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</si>
  <si>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</si>
  <si>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</si>
  <si>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</si>
  <si>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</si>
  <si>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</si>
  <si>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</si>
  <si>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</si>
  <si>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</si>
  <si>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</si>
  <si>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</si>
  <si>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</si>
  <si>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</si>
  <si>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</si>
  <si>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</si>
  <si>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</si>
  <si>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</si>
  <si>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</si>
  <si>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</si>
  <si>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</si>
  <si>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</si>
  <si>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</si>
  <si>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</si>
  <si>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</si>
  <si>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</si>
  <si>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</si>
  <si>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</si>
  <si>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</si>
  <si>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</si>
  <si>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</si>
  <si>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</si>
  <si>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</si>
  <si>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</si>
  <si>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</si>
  <si>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</si>
  <si>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</si>
  <si>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</si>
  <si>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</si>
  <si>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</si>
  <si>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</si>
  <si>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</si>
  <si>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</si>
  <si>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</si>
  <si>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</si>
  <si>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</si>
  <si>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</si>
  <si>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</si>
  <si>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</si>
  <si>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</si>
  <si>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</si>
  <si>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</si>
  <si>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</si>
  <si>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</si>
  <si>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</si>
  <si>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</si>
  <si>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</si>
  <si>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</si>
  <si>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</si>
  <si>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</si>
  <si>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</si>
  <si>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</si>
  <si>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</si>
  <si>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</si>
  <si>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</si>
  <si>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</si>
  <si>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</si>
  <si>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</si>
  <si>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</si>
  <si>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</si>
  <si>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</si>
  <si>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</si>
  <si>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</si>
  <si>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</si>
  <si>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</si>
  <si>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</si>
  <si>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</si>
  <si>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</si>
  <si>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</si>
  <si>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</si>
  <si>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</si>
  <si>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</si>
  <si>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</si>
  <si>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</si>
  <si>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</si>
  <si>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</si>
  <si>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</si>
  <si>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</si>
  <si>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</si>
  <si>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</si>
  <si>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</si>
  <si>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</si>
  <si>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</si>
  <si>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</si>
  <si>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</si>
  <si>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</si>
  <si>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</si>
  <si>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</si>
  <si>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</si>
  <si>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</si>
  <si>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</si>
  <si>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</si>
  <si>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</si>
  <si>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</si>
  <si>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</si>
  <si>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</si>
  <si>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</si>
  <si>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</si>
  <si>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</si>
  <si>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</si>
  <si>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</si>
  <si>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</si>
  <si>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</si>
  <si>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</si>
  <si>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</si>
  <si>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</si>
  <si>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</si>
  <si>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</si>
  <si>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</si>
  <si>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</si>
  <si>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</si>
  <si>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</si>
  <si>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</si>
  <si>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</si>
  <si>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</si>
  <si>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</si>
  <si>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</si>
  <si>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</si>
  <si>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</si>
  <si>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</si>
  <si>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</si>
  <si>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</si>
  <si>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</si>
  <si>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</si>
  <si>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</si>
  <si>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</si>
  <si>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</si>
  <si>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</si>
  <si>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</si>
  <si>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</si>
  <si>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</si>
  <si>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</si>
  <si>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</si>
  <si>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</si>
  <si>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</si>
  <si>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</si>
  <si>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</si>
  <si>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</si>
  <si>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</si>
  <si>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</si>
  <si>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</si>
  <si>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</si>
  <si>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</si>
  <si>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</si>
  <si>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</si>
  <si>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</si>
  <si>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</si>
  <si>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</si>
  <si>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</si>
  <si>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</si>
  <si>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</si>
  <si>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</si>
  <si>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</si>
  <si>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</si>
  <si>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</si>
  <si>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</si>
  <si>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</si>
  <si>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</si>
  <si>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</si>
  <si>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</si>
  <si>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</si>
  <si>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</si>
  <si>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</si>
  <si>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</si>
  <si>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</si>
  <si>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</si>
  <si>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</si>
  <si>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</si>
  <si>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</si>
  <si>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</si>
  <si>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</si>
  <si>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</si>
  <si>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</si>
  <si>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</si>
  <si>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</si>
  <si>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</si>
  <si>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</si>
  <si>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</si>
  <si>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</si>
  <si>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</si>
  <si>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</si>
  <si>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</si>
  <si>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</si>
  <si>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</si>
  <si>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</si>
  <si>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</si>
  <si>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</si>
  <si>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</si>
  <si>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</si>
  <si>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</si>
  <si>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</si>
  <si>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</si>
  <si>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</si>
  <si>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</si>
  <si>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</si>
  <si>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</si>
  <si>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</si>
  <si>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</si>
  <si>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</si>
  <si>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</si>
  <si>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</si>
  <si>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</si>
  <si>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</si>
  <si>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</si>
  <si>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</si>
  <si>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</si>
  <si>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</si>
  <si>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</si>
  <si>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</si>
  <si>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</si>
  <si>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</si>
  <si>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</si>
  <si>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</si>
  <si>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</si>
  <si>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</si>
  <si>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</si>
  <si>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</si>
  <si>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</si>
  <si>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</si>
  <si>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</si>
  <si>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</si>
  <si>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</si>
  <si>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</si>
  <si>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</si>
  <si>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</si>
  <si>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</si>
  <si>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</si>
  <si>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</si>
  <si>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</si>
  <si>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</si>
  <si>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</si>
  <si>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</si>
  <si>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</si>
  <si>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</si>
  <si>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</si>
  <si>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</si>
  <si>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</si>
  <si>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</si>
  <si>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</si>
  <si>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</si>
  <si>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</si>
  <si>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</si>
  <si>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</si>
  <si>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</si>
  <si>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</si>
  <si>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</si>
  <si>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</si>
  <si>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</si>
  <si>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</si>
  <si>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</si>
  <si>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</si>
  <si>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</si>
  <si>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</si>
  <si>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</si>
  <si>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</si>
  <si>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</si>
  <si>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</si>
  <si>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</si>
  <si>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</si>
  <si>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</si>
  <si>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</si>
  <si>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</si>
  <si>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</si>
  <si>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</si>
  <si>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</si>
  <si>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</si>
  <si>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</si>
  <si>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</si>
  <si>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</si>
  <si>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</si>
  <si>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</si>
  <si>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</si>
  <si>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</si>
  <si>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</si>
  <si>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</si>
  <si>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</si>
  <si>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</si>
  <si>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</si>
  <si>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</si>
  <si>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</si>
  <si>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</si>
  <si>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</si>
  <si>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</si>
  <si>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</si>
  <si>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</si>
  <si>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</si>
  <si>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</si>
  <si>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</si>
  <si>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</si>
  <si>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</si>
  <si>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</si>
  <si>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</si>
  <si>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</si>
  <si>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</si>
  <si>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</si>
  <si>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</si>
  <si>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</si>
  <si>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</si>
  <si>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</si>
  <si>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</si>
  <si>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</si>
  <si>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</si>
  <si>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</si>
  <si>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</si>
  <si>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</si>
  <si>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</si>
  <si>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</si>
  <si>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</si>
  <si>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</si>
  <si>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</si>
  <si>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</si>
  <si>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</si>
  <si>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</si>
  <si>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</si>
  <si>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</si>
  <si>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</si>
  <si>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</si>
  <si>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</si>
  <si>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</si>
  <si>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</si>
  <si>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</si>
  <si>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</si>
  <si>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</si>
  <si>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</si>
  <si>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</si>
  <si>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</si>
  <si>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</si>
  <si>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</si>
  <si>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</si>
  <si>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</si>
  <si>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</si>
  <si>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</si>
  <si>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</si>
  <si>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</si>
  <si>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</si>
  <si>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</si>
  <si>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</si>
  <si>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</si>
  <si>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</si>
  <si>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</si>
  <si>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</si>
  <si>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</si>
  <si>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</si>
  <si>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</si>
  <si>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</si>
  <si>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</si>
  <si>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</si>
  <si>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</si>
  <si>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</si>
  <si>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</si>
  <si>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</si>
  <si>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</si>
  <si>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</si>
  <si>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</si>
  <si>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</si>
  <si>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</si>
  <si>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</si>
  <si>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</si>
  <si>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</si>
  <si>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</si>
  <si>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</si>
  <si>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</si>
  <si>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</si>
  <si>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</si>
  <si>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</si>
  <si>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</si>
  <si>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</si>
  <si>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</si>
  <si>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</si>
  <si>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</si>
  <si>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</si>
  <si>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</si>
  <si>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</si>
  <si>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</si>
  <si>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</si>
  <si>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</si>
  <si>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</si>
  <si>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</si>
  <si>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</si>
  <si>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</si>
  <si>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</si>
  <si>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</si>
  <si>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</si>
  <si>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</si>
  <si>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</si>
  <si>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</si>
  <si>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</si>
  <si>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</si>
  <si>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</si>
  <si>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</si>
  <si>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</si>
  <si>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</si>
  <si>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</si>
  <si>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</si>
  <si>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</si>
  <si>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</si>
  <si>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</si>
  <si>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</si>
  <si>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</si>
  <si>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</si>
  <si>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</si>
  <si>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</si>
  <si>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</si>
  <si>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</si>
  <si>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</si>
  <si>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</si>
  <si>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</si>
  <si>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</si>
  <si>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</si>
  <si>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</si>
  <si>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</si>
  <si>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</si>
  <si>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</si>
  <si>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</si>
  <si>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</si>
  <si>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</si>
  <si>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</si>
  <si>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</si>
  <si>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</si>
  <si>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</si>
  <si>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</si>
  <si>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</si>
  <si>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</si>
  <si>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</si>
  <si>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</si>
  <si>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</si>
  <si>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</si>
  <si>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</si>
  <si>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</si>
  <si>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</si>
  <si>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</si>
  <si>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</si>
  <si>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</si>
  <si>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</si>
  <si>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</si>
  <si>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</si>
  <si>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</si>
  <si>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</si>
  <si>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</si>
  <si>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</si>
  <si>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</si>
  <si>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</si>
  <si>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</si>
  <si>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</si>
  <si>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</si>
  <si>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</si>
  <si>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</si>
  <si>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</si>
  <si>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</si>
  <si>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</si>
  <si>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</si>
  <si>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</si>
  <si>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</si>
  <si>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</si>
  <si>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</si>
  <si>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</si>
  <si>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</si>
  <si>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</si>
  <si>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</si>
  <si>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</si>
  <si>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</si>
  <si>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</si>
  <si>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</si>
  <si>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</si>
  <si>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</si>
  <si>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</si>
  <si>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</si>
  <si>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</si>
  <si>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</si>
  <si>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</si>
  <si>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</si>
  <si>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</si>
  <si>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</si>
  <si>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</si>
  <si>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</si>
  <si>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</si>
  <si>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</si>
  <si>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</si>
  <si>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</si>
  <si>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</si>
  <si>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</si>
  <si>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</si>
  <si>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</si>
  <si>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</si>
  <si>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</si>
  <si>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</si>
  <si>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</si>
  <si>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</si>
  <si>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</si>
  <si>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</si>
  <si>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</si>
  <si>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</si>
  <si>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</si>
  <si>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</si>
  <si>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</si>
  <si>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</si>
  <si>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</si>
  <si>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</si>
  <si>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</si>
  <si>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</si>
  <si>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</si>
  <si>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</si>
  <si>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</si>
  <si>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</si>
  <si>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</si>
  <si>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</si>
  <si>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</si>
  <si>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</si>
  <si>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</si>
  <si>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</si>
  <si>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</si>
  <si>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</si>
  <si>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</si>
  <si>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</si>
  <si>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</si>
  <si>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</si>
  <si>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</si>
  <si>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</si>
  <si>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</si>
  <si>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</si>
  <si>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</si>
  <si>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</si>
  <si>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</si>
  <si>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</si>
  <si>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</si>
  <si>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</si>
  <si>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</si>
  <si>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</si>
  <si>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</si>
  <si>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</si>
  <si>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</si>
  <si>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</si>
  <si>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</si>
  <si>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</si>
  <si>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</si>
  <si>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</si>
  <si>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</si>
  <si>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</si>
  <si>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</si>
  <si>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</si>
  <si>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</si>
  <si>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</si>
  <si>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</si>
  <si>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</si>
  <si>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</si>
  <si>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</si>
  <si>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</si>
  <si>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</si>
  <si>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</si>
  <si>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</si>
  <si>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</si>
  <si>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</si>
  <si>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</si>
  <si>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</si>
  <si>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</si>
  <si>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</si>
  <si>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</si>
  <si>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</si>
  <si>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</si>
  <si>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</si>
  <si>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</si>
  <si>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</si>
  <si>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</si>
  <si>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</si>
  <si>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</si>
  <si>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</si>
  <si>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</si>
  <si>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</si>
  <si>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</si>
  <si>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</si>
  <si>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</si>
  <si>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</si>
  <si>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</si>
  <si>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</si>
  <si>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</si>
  <si>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</si>
  <si>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</si>
  <si>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</si>
  <si>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</si>
  <si>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</si>
  <si>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</si>
  <si>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</si>
  <si>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</si>
  <si>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</si>
  <si>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</si>
  <si>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</si>
  <si>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</si>
  <si>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</si>
  <si>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</si>
  <si>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</si>
  <si>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</si>
  <si>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</si>
  <si>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</si>
  <si>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</si>
  <si>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</si>
  <si>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</si>
  <si>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</si>
  <si>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</si>
  <si>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</si>
  <si>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</si>
  <si>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</si>
  <si>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</si>
  <si>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</si>
  <si>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</si>
  <si>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</si>
  <si>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</si>
  <si>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</si>
  <si>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</si>
  <si>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</si>
  <si>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</si>
  <si>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</si>
  <si>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</si>
  <si>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</si>
  <si>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</si>
  <si>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</si>
  <si>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</si>
  <si>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</si>
  <si>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</si>
  <si>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</si>
  <si>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</si>
  <si>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</si>
  <si>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</si>
  <si>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</si>
  <si>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</si>
  <si>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</si>
  <si>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</si>
  <si>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</si>
  <si>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</si>
  <si>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</si>
  <si>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</si>
  <si>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</si>
  <si>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</si>
  <si>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</si>
  <si>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</si>
  <si>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</si>
  <si>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</si>
  <si>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</si>
  <si>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</si>
  <si>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</si>
  <si>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</si>
  <si>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</si>
  <si>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</si>
  <si>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</si>
  <si>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</si>
  <si>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</si>
  <si>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</si>
  <si>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</si>
  <si>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</si>
  <si>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</si>
  <si>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</si>
  <si>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</si>
  <si>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</si>
  <si>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</si>
  <si>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</si>
  <si>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</si>
  <si>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</si>
  <si>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</si>
  <si>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</si>
  <si>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</si>
  <si>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</si>
  <si>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</si>
  <si>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</si>
  <si>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</si>
  <si>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</si>
  <si>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</si>
  <si>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</si>
  <si>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</si>
  <si>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</si>
  <si>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</si>
  <si>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</si>
  <si>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</si>
  <si>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</si>
  <si>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</si>
  <si>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</si>
  <si>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</si>
  <si>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</si>
  <si>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</si>
  <si>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</si>
  <si>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</si>
  <si>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</si>
  <si>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</si>
  <si>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</si>
  <si>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</si>
  <si>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</si>
  <si>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</si>
  <si>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</si>
  <si>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</si>
  <si>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</si>
  <si>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</si>
  <si>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</si>
  <si>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</si>
  <si>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</si>
  <si>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</si>
  <si>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</si>
  <si>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</si>
  <si>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</si>
  <si>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</si>
  <si>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</si>
  <si>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</si>
  <si>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</si>
  <si>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</si>
  <si>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</si>
  <si>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</si>
  <si>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</si>
  <si>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</si>
  <si>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</si>
  <si>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</si>
  <si>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</si>
  <si>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</si>
  <si>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</si>
  <si>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</si>
  <si>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</si>
  <si>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</si>
  <si>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</si>
  <si>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</si>
  <si>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</si>
  <si>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</si>
  <si>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</si>
  <si>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</si>
  <si>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</si>
  <si>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</si>
  <si>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</si>
  <si>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</si>
  <si>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</si>
  <si>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</si>
  <si>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</si>
  <si>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</si>
  <si>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</si>
  <si>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</si>
  <si>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</si>
  <si>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</si>
  <si>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</si>
  <si>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</si>
  <si>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</si>
  <si>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</si>
  <si>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</si>
  <si>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</si>
  <si>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</si>
  <si>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</si>
  <si>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</si>
  <si>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</si>
  <si>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</si>
  <si>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</si>
  <si>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</si>
  <si>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</si>
  <si>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</si>
  <si>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</si>
  <si>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</si>
  <si>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</si>
  <si>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</si>
  <si>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</si>
  <si>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</si>
  <si>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</si>
  <si>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</si>
  <si>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</si>
  <si>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</si>
  <si>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</si>
  <si>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</si>
  <si>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</si>
  <si>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</si>
  <si>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</si>
  <si>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</si>
  <si>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</si>
  <si>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</si>
  <si>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</si>
  <si>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</si>
  <si>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</si>
  <si>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</si>
  <si>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</si>
  <si>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</si>
  <si>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</si>
  <si>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</si>
  <si>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</si>
  <si>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</si>
  <si>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</si>
  <si>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</si>
  <si>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</si>
  <si>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</si>
  <si>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</si>
  <si>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</si>
  <si>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</si>
  <si>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</si>
  <si>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</si>
  <si>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</si>
  <si>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</si>
  <si>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</si>
  <si>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</si>
  <si>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</si>
  <si>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</si>
  <si>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</si>
  <si>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</si>
  <si>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</si>
  <si>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</si>
  <si>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</si>
  <si>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</si>
  <si>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</si>
  <si>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</si>
  <si>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</si>
  <si>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</si>
  <si>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</si>
  <si>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</si>
  <si>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</si>
  <si>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</si>
  <si>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</si>
  <si>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</si>
  <si>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</si>
  <si>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</si>
  <si>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</si>
  <si>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</si>
  <si>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</si>
  <si>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</si>
  <si>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</si>
  <si>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</si>
  <si>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</si>
  <si>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</si>
  <si>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</si>
  <si>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</si>
  <si>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</si>
  <si>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</si>
  <si>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</si>
  <si>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</si>
  <si>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</si>
  <si>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</si>
  <si>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</si>
  <si>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</si>
  <si>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</si>
  <si>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</si>
  <si>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</si>
  <si>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</si>
  <si>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</si>
  <si>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</si>
  <si>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</si>
  <si>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</si>
  <si>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</si>
  <si>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</si>
  <si>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</si>
  <si>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</si>
  <si>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</si>
  <si>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</si>
  <si>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</si>
  <si>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</si>
  <si>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</si>
  <si>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</si>
  <si>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</si>
  <si>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</si>
  <si>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</si>
  <si>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</si>
  <si>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</si>
  <si>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</si>
  <si>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</si>
  <si>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</si>
  <si>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</si>
  <si>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</si>
  <si>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</si>
  <si>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</si>
  <si>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</si>
  <si>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</si>
  <si>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</si>
  <si>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</si>
  <si>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</si>
  <si>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</si>
  <si>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</si>
  <si>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</si>
  <si>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</si>
  <si>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</si>
  <si>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</si>
  <si>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</si>
  <si>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</si>
  <si>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</si>
  <si>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</si>
  <si>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</si>
  <si>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</si>
  <si>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</si>
  <si>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</si>
  <si>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</si>
  <si>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</si>
  <si>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</si>
  <si>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</si>
  <si>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</si>
  <si>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</si>
  <si>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</si>
  <si>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</si>
  <si>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</si>
  <si>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</si>
  <si>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</si>
  <si>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</si>
  <si>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</si>
  <si>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</si>
  <si>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</si>
  <si>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</si>
  <si>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</si>
  <si>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</si>
  <si>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</si>
  <si>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</si>
  <si>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</si>
  <si>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</si>
  <si>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</si>
  <si>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</si>
  <si>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</si>
  <si>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</si>
  <si>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</si>
  <si>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</si>
  <si>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</si>
  <si>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</si>
  <si>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</si>
  <si>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</si>
  <si>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</si>
  <si>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</si>
  <si>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</si>
  <si>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</si>
  <si>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</si>
  <si>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</si>
  <si>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</si>
  <si>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</si>
  <si>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</si>
  <si>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</si>
  <si>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</si>
  <si>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</si>
  <si>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</si>
  <si>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</si>
  <si>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</si>
  <si>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</si>
  <si>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</si>
  <si>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</si>
  <si>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</si>
  <si>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</si>
  <si>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</si>
  <si>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</si>
  <si>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</si>
  <si>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</si>
  <si>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</si>
  <si>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</si>
  <si>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</si>
  <si>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</si>
  <si>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</si>
  <si>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</si>
  <si>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</si>
  <si>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</si>
  <si>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</si>
  <si>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</si>
  <si>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</si>
  <si>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</si>
  <si>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</si>
  <si>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</si>
  <si>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</si>
  <si>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</si>
  <si>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</si>
  <si>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</si>
  <si>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</si>
  <si>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</si>
  <si>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</si>
  <si>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</si>
  <si>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</si>
  <si>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</si>
  <si>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</si>
  <si>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</si>
  <si>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</si>
  <si>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</si>
  <si>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</si>
  <si>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</si>
  <si>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</si>
  <si>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</si>
  <si>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</si>
  <si>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</si>
  <si>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</si>
  <si>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</si>
  <si>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</si>
  <si>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</si>
  <si>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</si>
  <si>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</si>
  <si>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</si>
  <si>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</si>
  <si>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</si>
  <si>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</si>
  <si>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</si>
  <si>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</si>
  <si>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</si>
  <si>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</si>
  <si>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</si>
  <si>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</si>
  <si>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</si>
  <si>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</si>
  <si>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</si>
  <si>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</si>
  <si>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</si>
  <si>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</si>
  <si>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</si>
  <si>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</si>
  <si>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</si>
  <si>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</si>
  <si>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</si>
  <si>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</si>
  <si>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</si>
  <si>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</si>
  <si>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</si>
  <si>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</si>
  <si>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</si>
  <si>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</si>
  <si>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</si>
  <si>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</si>
  <si>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</si>
  <si>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</si>
  <si>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</si>
  <si>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</si>
  <si>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</si>
  <si>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</si>
  <si>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</si>
  <si>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</si>
  <si>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</si>
  <si>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</si>
  <si>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</si>
  <si>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</si>
  <si>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</si>
  <si>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</si>
  <si>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</si>
  <si>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</si>
  <si>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</si>
  <si>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</si>
  <si>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</si>
  <si>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</si>
  <si>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</si>
  <si>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</si>
  <si>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</si>
  <si>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</si>
  <si>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</si>
  <si>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</si>
  <si>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</si>
  <si>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</si>
  <si>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</si>
  <si>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</si>
  <si>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</si>
  <si>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</si>
  <si>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</si>
  <si>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</si>
  <si>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</si>
  <si>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</si>
  <si>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</si>
  <si>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</si>
  <si>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</si>
  <si>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</si>
  <si>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</si>
  <si>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</si>
  <si>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</si>
  <si>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</si>
  <si>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</si>
  <si>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</si>
  <si>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</si>
  <si>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</si>
  <si>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</si>
  <si>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</si>
  <si>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</si>
  <si>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</si>
  <si>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</si>
  <si>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</si>
  <si>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</si>
  <si>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</si>
  <si>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</si>
  <si>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</si>
  <si>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</si>
  <si>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</si>
  <si>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</si>
  <si>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</si>
  <si>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</si>
  <si>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</si>
  <si>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</si>
  <si>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</si>
  <si>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</si>
  <si>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</si>
  <si>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</si>
  <si>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</si>
  <si>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</si>
  <si>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</si>
  <si>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</si>
  <si>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</si>
  <si>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</si>
  <si>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</si>
  <si>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</si>
  <si>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</si>
  <si>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</si>
  <si>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</si>
  <si>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</si>
  <si>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</si>
  <si>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</si>
  <si>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</si>
  <si>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</si>
  <si>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</si>
  <si>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</si>
  <si>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</si>
  <si>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</si>
  <si>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</si>
  <si>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</si>
  <si>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</si>
  <si>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</si>
  <si>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</si>
  <si>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</si>
  <si>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</si>
  <si>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</si>
  <si>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</si>
  <si>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</si>
  <si>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</si>
  <si>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</si>
  <si>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</si>
  <si>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</si>
  <si>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</si>
  <si>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</si>
  <si>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</si>
  <si>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</si>
  <si>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</si>
  <si>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</si>
  <si>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</si>
  <si>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</si>
  <si>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</si>
  <si>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</si>
  <si>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</si>
  <si>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</si>
  <si>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</si>
  <si>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</si>
  <si>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</si>
  <si>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</si>
  <si>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</si>
  <si>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</si>
  <si>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</si>
  <si>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</si>
  <si>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</si>
  <si>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</si>
  <si>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</si>
  <si>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</si>
  <si>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</si>
  <si>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</si>
  <si>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</si>
  <si>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</si>
  <si>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</si>
  <si>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</si>
  <si>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</si>
  <si>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</si>
  <si>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</si>
  <si>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</si>
  <si>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</si>
  <si>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</si>
  <si>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</si>
  <si>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</si>
  <si>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</si>
  <si>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</si>
  <si>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</si>
  <si>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</si>
  <si>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</si>
  <si>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</si>
  <si>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</si>
  <si>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</si>
  <si>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</si>
  <si>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</si>
  <si>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</si>
  <si>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</si>
  <si>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</si>
  <si>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</si>
  <si>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</si>
  <si>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</si>
  <si>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</si>
  <si>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</si>
  <si>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</si>
  <si>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</si>
  <si>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</si>
  <si>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</si>
  <si>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</si>
  <si>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</si>
  <si>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</si>
  <si>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</si>
  <si>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</si>
  <si>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</si>
  <si>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</si>
  <si>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</si>
  <si>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</si>
  <si>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</si>
  <si>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</si>
  <si>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</si>
  <si>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</si>
  <si>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</si>
  <si>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</si>
  <si>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</si>
  <si>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</si>
  <si>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</si>
  <si>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</si>
  <si>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</si>
  <si>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</si>
  <si>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</si>
  <si>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</si>
  <si>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</si>
  <si>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</si>
  <si>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</si>
  <si>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</si>
  <si>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</si>
  <si>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</si>
  <si>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</si>
  <si>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</si>
  <si>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</si>
  <si>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</si>
  <si>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</si>
  <si>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</si>
  <si>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</si>
  <si>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</si>
  <si>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</si>
  <si>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</si>
  <si>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</si>
  <si>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</si>
  <si>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</si>
  <si>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</si>
  <si>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</si>
  <si>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</si>
  <si>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</si>
  <si>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</si>
  <si>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</si>
  <si>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</si>
  <si>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</si>
  <si>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</si>
  <si>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</si>
  <si>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</si>
  <si>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</si>
  <si>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</si>
  <si>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</si>
  <si>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</si>
  <si>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</si>
  <si>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</si>
  <si>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</si>
  <si>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</si>
  <si>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</si>
  <si>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</si>
  <si>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</si>
  <si>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</si>
  <si>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</si>
  <si>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</si>
  <si>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</si>
  <si>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</si>
  <si>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</si>
  <si>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</si>
  <si>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</si>
  <si>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</si>
  <si>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</si>
  <si>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</si>
  <si>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</si>
  <si>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</si>
  <si>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</si>
  <si>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</si>
  <si>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</si>
  <si>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</si>
  <si>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</si>
  <si>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</si>
  <si>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</si>
  <si>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</si>
  <si>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</si>
  <si>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</si>
  <si>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</si>
  <si>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</si>
  <si>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</si>
  <si>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</si>
  <si>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</si>
  <si>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</si>
  <si>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</si>
  <si>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</si>
  <si>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</si>
  <si>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</si>
  <si>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</si>
  <si>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</si>
  <si>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</si>
  <si>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</si>
  <si>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</si>
  <si>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</si>
  <si>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</si>
  <si>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</si>
  <si>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</si>
  <si>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</si>
  <si>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</si>
  <si>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</si>
  <si>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</si>
  <si>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</si>
  <si>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</si>
  <si>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</si>
  <si>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</si>
  <si>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</si>
  <si>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</si>
  <si>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</si>
  <si>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</si>
  <si>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</si>
  <si>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</si>
  <si>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</si>
  <si>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</si>
  <si>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</si>
  <si>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</si>
  <si>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</si>
  <si>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</si>
  <si>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</si>
  <si>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</si>
  <si>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</si>
  <si>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</si>
  <si>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</si>
  <si>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</si>
  <si>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</si>
  <si>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</si>
  <si>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</si>
  <si>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</si>
  <si>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</si>
  <si>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</si>
  <si>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</si>
  <si>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</si>
  <si>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</si>
  <si>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</si>
  <si>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</si>
  <si>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</si>
  <si>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</si>
  <si>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</si>
  <si>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</si>
  <si>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</si>
  <si>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</si>
  <si>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</si>
  <si>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</si>
  <si>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</si>
  <si>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</si>
  <si>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</si>
  <si>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</si>
  <si>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</si>
  <si>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</si>
  <si>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</si>
  <si>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</si>
  <si>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</si>
  <si>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</si>
  <si>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</si>
  <si>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</si>
  <si>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</si>
  <si>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</si>
  <si>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</si>
  <si>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</si>
  <si>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</si>
  <si>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</si>
  <si>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</si>
  <si>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</si>
  <si>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</si>
  <si>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</si>
  <si>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</si>
  <si>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</si>
  <si>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</si>
  <si>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</si>
  <si>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</si>
  <si>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</si>
  <si>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</si>
  <si>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</si>
  <si>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</si>
  <si>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</si>
  <si>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</si>
  <si>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</si>
  <si>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</si>
  <si>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</si>
  <si>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</si>
  <si>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</si>
  <si>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</si>
  <si>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</si>
  <si>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</si>
  <si>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</si>
  <si>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</si>
  <si>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</si>
  <si>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</si>
  <si>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</si>
  <si>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</si>
  <si>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</si>
  <si>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</si>
  <si>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</si>
  <si>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</si>
  <si>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</si>
  <si>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</si>
  <si>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</si>
  <si>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</si>
  <si>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</si>
  <si>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</si>
  <si>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</si>
  <si>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</si>
  <si>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</si>
  <si>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</si>
  <si>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</si>
  <si>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</si>
  <si>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</si>
  <si>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</si>
  <si>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</si>
  <si>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</si>
  <si>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</si>
  <si>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</si>
  <si>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</si>
  <si>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</si>
  <si>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</si>
  <si>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</si>
  <si>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</si>
  <si>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</si>
  <si>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</si>
  <si>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</si>
  <si>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</si>
  <si>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</si>
  <si>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</si>
  <si>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</si>
  <si>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</si>
  <si>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</si>
  <si>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</si>
  <si>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</si>
  <si>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</si>
  <si>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</si>
  <si>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</si>
  <si>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</si>
  <si>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</si>
  <si>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</si>
  <si>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</si>
  <si>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</si>
  <si>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</si>
  <si>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</si>
  <si>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</si>
  <si>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</si>
  <si>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</si>
  <si>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</si>
  <si>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</si>
  <si>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</si>
  <si>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</si>
  <si>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</si>
  <si>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</si>
  <si>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</si>
  <si>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</si>
  <si>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</si>
  <si>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</si>
  <si>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</si>
  <si>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</si>
  <si>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</si>
  <si>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</si>
  <si>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</si>
  <si>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</si>
  <si>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</si>
  <si>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</si>
  <si>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</si>
  <si>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</si>
  <si>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</si>
  <si>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</si>
  <si>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</si>
  <si>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</si>
  <si>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</si>
  <si>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</si>
  <si>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</si>
  <si>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</si>
  <si>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</si>
  <si>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</si>
  <si>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</si>
  <si>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</si>
  <si>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</si>
  <si>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</si>
  <si>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</si>
  <si>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</si>
  <si>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</si>
  <si>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</si>
  <si>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</si>
  <si>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</si>
  <si>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</si>
  <si>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</si>
  <si>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</si>
  <si>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</si>
  <si>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</si>
  <si>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</si>
  <si>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</si>
  <si>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</si>
  <si>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</si>
  <si>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</si>
  <si>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</si>
  <si>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</si>
  <si>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</si>
  <si>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</si>
  <si>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</si>
  <si>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</si>
  <si>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</si>
  <si>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</si>
  <si>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</si>
  <si>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</si>
  <si>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</si>
  <si>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</si>
  <si>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</si>
  <si>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</si>
  <si>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</si>
  <si>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</si>
  <si>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</si>
  <si>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</si>
  <si>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</si>
  <si>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</si>
  <si>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</si>
  <si>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</si>
  <si>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</si>
  <si>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</si>
  <si>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</si>
  <si>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</si>
  <si>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</si>
  <si>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</si>
  <si>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</si>
  <si>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</si>
  <si>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</si>
  <si>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</si>
  <si>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</si>
  <si>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</si>
  <si>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</si>
  <si>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</si>
  <si>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</si>
  <si>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</si>
  <si>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</si>
  <si>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</si>
  <si>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</si>
  <si>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</si>
  <si>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</si>
  <si>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</si>
  <si>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</si>
  <si>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</si>
  <si>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</si>
  <si>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</si>
  <si>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</si>
  <si>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</si>
  <si>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</si>
  <si>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</si>
  <si>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</si>
  <si>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</si>
  <si>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</si>
  <si>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</si>
  <si>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</si>
  <si>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</si>
  <si>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</si>
  <si>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</si>
  <si>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</si>
  <si>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</si>
  <si>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</si>
  <si>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</si>
  <si>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</si>
  <si>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</si>
  <si>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</si>
  <si>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</si>
  <si>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</si>
  <si>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</si>
  <si>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</si>
  <si>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</si>
  <si>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</si>
  <si>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</si>
  <si>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</si>
  <si>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</si>
  <si>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</si>
  <si>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</si>
  <si>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</si>
  <si>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</si>
  <si>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</si>
  <si>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</si>
  <si>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</si>
  <si>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</si>
  <si>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</si>
  <si>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</si>
  <si>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</si>
  <si>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</si>
  <si>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</si>
  <si>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</si>
  <si>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</si>
  <si>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</si>
  <si>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</si>
  <si>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</si>
  <si>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</si>
  <si>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</si>
  <si>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</si>
  <si>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</si>
  <si>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</si>
  <si>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</si>
  <si>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</si>
  <si>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</si>
  <si>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</si>
  <si>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</si>
  <si>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</si>
  <si>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</si>
  <si>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</si>
  <si>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</si>
  <si>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</si>
  <si>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</si>
  <si>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</si>
  <si>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</si>
  <si>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</si>
  <si>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</si>
  <si>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</si>
  <si>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</si>
  <si>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</si>
  <si>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</si>
  <si>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</si>
  <si>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</si>
  <si>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</si>
  <si>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</si>
  <si>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</si>
  <si>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</si>
  <si>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</si>
  <si>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</si>
  <si>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</si>
  <si>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</si>
  <si>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</si>
  <si>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</si>
  <si>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</si>
  <si>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</si>
  <si>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</si>
  <si>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</si>
  <si>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</si>
  <si>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</si>
  <si>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</si>
  <si>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</si>
  <si>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</si>
  <si>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</si>
  <si>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</si>
  <si>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</si>
  <si>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</si>
  <si>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</si>
  <si>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</si>
  <si>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</si>
  <si>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</si>
  <si>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</si>
  <si>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</si>
  <si>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</si>
  <si>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</si>
  <si>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</si>
  <si>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</si>
  <si>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</si>
  <si>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</si>
  <si>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</si>
  <si>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</si>
  <si>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</si>
  <si>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</si>
  <si>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</si>
  <si>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</si>
  <si>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</si>
  <si>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</si>
  <si>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</si>
  <si>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</si>
  <si>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</si>
  <si>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</si>
  <si>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</si>
  <si>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</si>
  <si>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</si>
  <si>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</si>
  <si>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</si>
  <si>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</si>
  <si>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</si>
  <si>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</si>
  <si>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</si>
  <si>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</si>
  <si>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</si>
  <si>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</si>
  <si>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</si>
  <si>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</si>
  <si>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</si>
  <si>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</si>
  <si>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</si>
  <si>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</si>
  <si>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</si>
  <si>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</si>
  <si>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</si>
  <si>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</si>
  <si>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</si>
  <si>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</si>
  <si>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</si>
  <si>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</si>
  <si>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</si>
  <si>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</si>
  <si>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</si>
  <si>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</si>
  <si>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</si>
  <si>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</si>
  <si>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</si>
  <si>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</si>
  <si>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</si>
  <si>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</si>
  <si>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</si>
  <si>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</si>
  <si>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</si>
  <si>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</si>
  <si>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</si>
  <si>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</si>
  <si>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</si>
  <si>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</si>
  <si>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</si>
  <si>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</si>
  <si>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</si>
  <si>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</si>
  <si>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</si>
  <si>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</si>
  <si>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</si>
  <si>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</si>
  <si>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</si>
  <si>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</si>
  <si>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</si>
  <si>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</si>
  <si>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</si>
  <si>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</si>
  <si>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</si>
  <si>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</si>
  <si>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</si>
  <si>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</si>
  <si>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</si>
  <si>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</si>
  <si>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</si>
  <si>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</si>
  <si>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</si>
  <si>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</si>
  <si>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</si>
  <si>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</si>
  <si>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</si>
  <si>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</si>
  <si>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</si>
  <si>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</si>
  <si>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</si>
  <si>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</si>
  <si>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</si>
  <si>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</si>
  <si>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</si>
  <si>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</si>
  <si>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</si>
  <si>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</si>
  <si>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</si>
  <si>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</si>
  <si>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</si>
  <si>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</si>
  <si>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</si>
  <si>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</si>
  <si>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</si>
  <si>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</si>
  <si>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</si>
  <si>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</si>
  <si>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</si>
  <si>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</si>
  <si>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</si>
  <si>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</si>
  <si>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</si>
  <si>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</si>
  <si>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</si>
  <si>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</si>
  <si>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</si>
  <si>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</si>
  <si>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</si>
  <si>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</si>
  <si>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</si>
  <si>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</si>
  <si>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</si>
  <si>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</si>
  <si>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</si>
  <si>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</si>
  <si>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</si>
  <si>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</si>
  <si>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</si>
  <si>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</si>
  <si>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</si>
  <si>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</si>
  <si>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</si>
  <si>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</si>
  <si>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</si>
  <si>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</si>
  <si>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</si>
  <si>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</si>
  <si>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</si>
  <si>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</si>
  <si>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</si>
  <si>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</si>
  <si>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</si>
  <si>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</si>
  <si>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</si>
  <si>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</si>
  <si>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</si>
  <si>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</si>
  <si>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</si>
  <si>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</si>
  <si>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</si>
  <si>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</si>
  <si>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</si>
  <si>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</si>
  <si>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</si>
  <si>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</si>
  <si>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</si>
  <si>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</si>
  <si>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</si>
  <si>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</si>
  <si>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</si>
  <si>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</si>
  <si>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</si>
  <si>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</si>
  <si>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</si>
  <si>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</si>
  <si>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</si>
  <si>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</si>
  <si>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</si>
  <si>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</si>
  <si>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</si>
  <si>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</si>
  <si>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</si>
  <si>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</si>
  <si>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</si>
  <si>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</si>
  <si>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</si>
  <si>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</si>
  <si>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</si>
  <si>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</si>
  <si>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</si>
  <si>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</si>
  <si>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</si>
  <si>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</si>
  <si>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</si>
  <si>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</si>
  <si>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</si>
  <si>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</si>
  <si>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</si>
  <si>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</si>
  <si>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</si>
  <si>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</si>
  <si>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</si>
  <si>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</si>
  <si>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</si>
  <si>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</si>
  <si>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</si>
  <si>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</si>
  <si>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</si>
  <si>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</si>
  <si>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</si>
  <si>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</si>
  <si>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</si>
  <si>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</si>
  <si>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</si>
  <si>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</si>
  <si>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</si>
  <si>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</si>
  <si>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</si>
  <si>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</si>
  <si>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</si>
  <si>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</si>
  <si>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</si>
  <si>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</si>
  <si>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</si>
  <si>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</si>
  <si>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</si>
  <si>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</si>
  <si>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</si>
  <si>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</si>
  <si>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</si>
  <si>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</si>
  <si>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</si>
  <si>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</si>
  <si>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</si>
  <si>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</si>
  <si>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</si>
  <si>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</si>
  <si>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</si>
  <si>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</si>
  <si>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</si>
  <si>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</si>
  <si>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</si>
  <si>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</si>
  <si>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</si>
  <si>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</si>
  <si>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</si>
  <si>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</si>
  <si>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</si>
  <si>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</si>
  <si>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</si>
  <si>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</si>
  <si>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</si>
  <si>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</si>
  <si>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</si>
  <si>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</si>
  <si>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</si>
  <si>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</si>
  <si>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</si>
  <si>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</si>
  <si>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</si>
  <si>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</si>
  <si>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</si>
  <si>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</si>
  <si>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</si>
  <si>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</si>
  <si>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</si>
  <si>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</si>
  <si>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</si>
  <si>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</si>
  <si>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</si>
  <si>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</si>
  <si>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</si>
  <si>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</si>
  <si>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</si>
  <si>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</si>
  <si>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</si>
  <si>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</si>
  <si>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</si>
  <si>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</si>
  <si>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</si>
  <si>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</si>
  <si>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</si>
  <si>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</si>
  <si>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</si>
  <si>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</si>
  <si>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</si>
  <si>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</si>
  <si>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</si>
  <si>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</si>
  <si>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</si>
  <si>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</si>
  <si>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</si>
  <si>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</si>
  <si>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</si>
  <si>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</si>
  <si>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</si>
  <si>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</si>
  <si>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</si>
  <si>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</si>
  <si>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</si>
  <si>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</si>
  <si>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</si>
  <si>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</si>
  <si>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</si>
  <si>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</si>
  <si>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</si>
  <si>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</si>
  <si>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</si>
  <si>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</si>
  <si>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</si>
  <si>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</si>
  <si>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</si>
  <si>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</si>
  <si>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</si>
  <si>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</si>
  <si>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</si>
  <si>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</si>
  <si>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</si>
  <si>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</si>
  <si>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</si>
  <si>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</si>
  <si>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</si>
  <si>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</si>
  <si>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</si>
  <si>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</si>
  <si>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</si>
  <si>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</si>
  <si>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</si>
  <si>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</si>
  <si>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</si>
  <si>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</si>
  <si>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</si>
  <si>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</si>
  <si>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</si>
  <si>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</si>
  <si>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</si>
  <si>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</si>
  <si>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</si>
  <si>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</si>
  <si>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</si>
  <si>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</si>
  <si>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</si>
  <si>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</si>
  <si>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</si>
  <si>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</si>
  <si>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</si>
  <si>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</si>
  <si>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</si>
  <si>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</si>
  <si>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</si>
  <si>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</si>
  <si>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</si>
  <si>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</si>
  <si>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</si>
  <si>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</si>
  <si>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</si>
  <si>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</si>
  <si>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</si>
  <si>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</si>
  <si>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</si>
  <si>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</si>
  <si>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</si>
  <si>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</si>
  <si>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</si>
  <si>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</si>
  <si>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</si>
  <si>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</si>
  <si>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</si>
  <si>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</si>
  <si>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</si>
  <si>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</si>
  <si>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</si>
  <si>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</si>
  <si>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</si>
  <si>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</si>
  <si>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</si>
  <si>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</si>
  <si>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</si>
  <si>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</si>
  <si>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</si>
  <si>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</si>
  <si>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</si>
  <si>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</si>
  <si>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</si>
  <si>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</si>
  <si>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</si>
  <si>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</si>
  <si>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</si>
  <si>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</si>
  <si>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</si>
  <si>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</si>
  <si>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</si>
  <si>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</si>
  <si>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</si>
  <si>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</si>
  <si>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</si>
  <si>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</si>
  <si>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</si>
  <si>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</si>
  <si>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</si>
  <si>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</si>
  <si>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</si>
  <si>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</si>
  <si>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</si>
  <si>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</si>
  <si>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</si>
  <si>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</si>
  <si>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</si>
  <si>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</si>
  <si>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</si>
  <si>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</si>
  <si>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</si>
  <si>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</si>
  <si>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</si>
  <si>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</si>
  <si>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</si>
  <si>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</si>
  <si>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</si>
  <si>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</si>
  <si>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</si>
  <si>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</si>
  <si>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</si>
  <si>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</si>
  <si>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</si>
  <si>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</si>
  <si>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</si>
  <si>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</si>
  <si>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</si>
  <si>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</si>
  <si>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</si>
  <si>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</si>
  <si>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</si>
  <si>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</si>
  <si>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</si>
  <si>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</si>
  <si>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</si>
  <si>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</si>
  <si>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</si>
  <si>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</si>
  <si>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</si>
  <si>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</si>
  <si>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</si>
  <si>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</si>
  <si>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</si>
  <si>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</si>
  <si>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</si>
  <si>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</si>
  <si>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</si>
  <si>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</si>
  <si>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</si>
  <si>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</si>
  <si>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</si>
  <si>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</si>
  <si>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</si>
  <si>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</si>
  <si>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</si>
  <si>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</si>
  <si>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</si>
  <si>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</si>
  <si>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</si>
  <si>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</si>
  <si>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</si>
  <si>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</si>
  <si>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</si>
  <si>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</si>
  <si>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</si>
  <si>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</si>
  <si>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</si>
  <si>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</si>
  <si>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</si>
  <si>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</si>
  <si>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</si>
  <si>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</si>
  <si>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</si>
  <si>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</si>
  <si>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</si>
  <si>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</si>
  <si>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</si>
  <si>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</si>
  <si>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</si>
  <si>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</si>
  <si>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</si>
  <si>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</si>
  <si>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</si>
  <si>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</si>
  <si>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</si>
  <si>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</si>
  <si>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</si>
  <si>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</si>
  <si>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</si>
  <si>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</si>
  <si>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</si>
  <si>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</si>
  <si>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</si>
  <si>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</si>
  <si>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</si>
  <si>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</si>
  <si>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</si>
  <si>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</si>
  <si>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</si>
  <si>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</si>
  <si>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</si>
  <si>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</si>
  <si>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</si>
  <si>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</si>
  <si>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</si>
  <si>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</si>
  <si>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</si>
  <si>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</si>
  <si>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</si>
  <si>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</si>
  <si>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</si>
  <si>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</si>
  <si>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</si>
  <si>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</si>
  <si>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</si>
  <si>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</si>
  <si>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</si>
  <si>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</si>
  <si>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</si>
  <si>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</si>
  <si>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</si>
  <si>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</si>
  <si>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</si>
  <si>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</si>
  <si>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</si>
  <si>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</si>
  <si>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</si>
  <si>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</si>
  <si>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</si>
  <si>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</si>
  <si>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</si>
  <si>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</si>
  <si>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</si>
  <si>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</si>
  <si>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</si>
  <si>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</si>
  <si>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</si>
  <si>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</si>
  <si>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</si>
  <si>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</si>
  <si>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</si>
  <si>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</si>
  <si>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</si>
  <si>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</si>
  <si>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</si>
  <si>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</si>
  <si>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</si>
  <si>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</si>
  <si>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</si>
  <si>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</si>
  <si>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</si>
  <si>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</si>
  <si>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</si>
  <si>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</si>
  <si>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</si>
  <si>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</si>
  <si>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</si>
  <si>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</si>
  <si>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</si>
  <si>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</si>
  <si>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</si>
  <si>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</si>
  <si>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</si>
  <si>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</si>
  <si>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</si>
  <si>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</si>
  <si>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</si>
  <si>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</si>
  <si>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</si>
  <si>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</si>
  <si>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</si>
  <si>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</si>
  <si>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</si>
  <si>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</si>
  <si>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</si>
  <si>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</si>
  <si>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</si>
  <si>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</si>
  <si>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</si>
  <si>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</si>
  <si>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</si>
  <si>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</si>
  <si>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</si>
  <si>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</si>
  <si>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</si>
  <si>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</si>
  <si>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</si>
  <si>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</si>
  <si>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</si>
  <si>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</si>
  <si>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</si>
  <si>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</si>
  <si>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</si>
  <si>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</si>
  <si>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</si>
  <si>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</si>
  <si>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</si>
  <si>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</si>
  <si>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</si>
  <si>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</si>
  <si>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</si>
  <si>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</si>
  <si>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</si>
  <si>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</si>
  <si>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</si>
  <si>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</si>
  <si>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</si>
  <si>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</si>
  <si>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</si>
  <si>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</si>
  <si>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</si>
  <si>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</si>
  <si>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</si>
  <si>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</si>
  <si>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</si>
  <si>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</si>
  <si>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</si>
  <si>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</si>
  <si>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</si>
  <si>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</si>
  <si>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</si>
  <si>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</si>
  <si>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</si>
  <si>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</si>
  <si>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</si>
  <si>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</si>
  <si>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</si>
  <si>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</si>
  <si>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</si>
  <si>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</si>
  <si>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</si>
  <si>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</si>
  <si>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</si>
  <si>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</si>
  <si>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</si>
  <si>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</si>
  <si>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</si>
  <si>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</si>
  <si>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</si>
  <si>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</si>
  <si>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</si>
  <si>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</si>
  <si>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</si>
  <si>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</si>
  <si>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</si>
  <si>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</si>
  <si>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</si>
  <si>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</si>
  <si>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</si>
  <si>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</si>
  <si>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</si>
  <si>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</si>
  <si>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</si>
  <si>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</si>
  <si>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</si>
  <si>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</si>
  <si>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</si>
  <si>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</si>
  <si>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</si>
  <si>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</si>
  <si>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</si>
  <si>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</si>
  <si>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</si>
  <si>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</si>
  <si>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</si>
  <si>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</si>
  <si>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</si>
  <si>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</si>
  <si>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</si>
  <si>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</si>
  <si>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</si>
  <si>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</si>
  <si>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</si>
  <si>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</si>
  <si>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</si>
  <si>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</si>
  <si>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</si>
  <si>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</si>
  <si>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</si>
  <si>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</si>
  <si>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</si>
  <si>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</si>
  <si>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</si>
  <si>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</si>
  <si>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</si>
  <si>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</si>
  <si>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</si>
  <si>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</si>
  <si>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</si>
  <si>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</si>
  <si>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</si>
  <si>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</si>
  <si>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</si>
  <si>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</si>
  <si>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</si>
  <si>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</si>
  <si>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</si>
  <si>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</si>
  <si>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</si>
  <si>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</si>
  <si>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</si>
  <si>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</si>
  <si>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</si>
  <si>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</si>
  <si>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</si>
  <si>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</si>
  <si>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</si>
  <si>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</si>
  <si>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</si>
  <si>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</si>
  <si>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</si>
  <si>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</si>
  <si>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</si>
  <si>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</si>
  <si>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</si>
  <si>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</si>
  <si>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</si>
  <si>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</si>
  <si>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</si>
  <si>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</si>
  <si>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</si>
  <si>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</si>
  <si>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</si>
  <si>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</si>
  <si>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</si>
  <si>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</si>
  <si>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</si>
  <si>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</si>
  <si>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</si>
  <si>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</si>
  <si>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</si>
  <si>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</si>
  <si>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</si>
  <si>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</si>
  <si>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</si>
  <si>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</si>
  <si>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</si>
  <si>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</si>
  <si>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</si>
  <si>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</si>
  <si>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</si>
  <si>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</si>
  <si>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</si>
  <si>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</si>
  <si>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</si>
  <si>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</si>
  <si>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</si>
  <si>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</si>
  <si>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</si>
  <si>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</si>
  <si>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</si>
  <si>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</si>
  <si>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</si>
  <si>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</si>
  <si>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</si>
  <si>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</si>
  <si>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</si>
  <si>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</si>
  <si>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</si>
  <si>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</si>
  <si>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</si>
  <si>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</si>
  <si>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</si>
  <si>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</si>
  <si>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</si>
  <si>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</si>
  <si>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</si>
  <si>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</si>
  <si>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</si>
  <si>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</si>
  <si>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</si>
  <si>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</si>
  <si>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</si>
  <si>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</si>
  <si>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</si>
  <si>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</si>
  <si>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</si>
  <si>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</si>
  <si>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</si>
  <si>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</si>
  <si>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</si>
  <si>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</si>
  <si>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</si>
  <si>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</si>
  <si>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</si>
  <si>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</si>
  <si>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</si>
  <si>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</si>
  <si>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</si>
  <si>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</si>
  <si>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</si>
  <si>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</si>
  <si>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</si>
  <si>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</si>
  <si>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</si>
  <si>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</si>
  <si>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</si>
  <si>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</si>
  <si>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</si>
  <si>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</si>
  <si>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</si>
  <si>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</si>
  <si>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</si>
  <si>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</si>
  <si>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</si>
  <si>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</si>
  <si>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</si>
  <si>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</si>
  <si>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</si>
  <si>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</si>
  <si>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</si>
  <si>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</si>
  <si>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</si>
  <si>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</si>
  <si>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</si>
  <si>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</si>
  <si>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</si>
  <si>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</si>
  <si>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</si>
  <si>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</si>
  <si>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</si>
  <si>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</si>
  <si>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</si>
  <si>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</si>
  <si>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</si>
  <si>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</si>
  <si>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</si>
  <si>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</si>
  <si>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</si>
  <si>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</si>
  <si>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</si>
  <si>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</si>
  <si>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</si>
  <si>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</si>
  <si>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</si>
  <si>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</si>
  <si>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</si>
  <si>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</si>
  <si>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</si>
  <si>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</si>
  <si>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</si>
  <si>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</si>
  <si>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</si>
  <si>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</si>
  <si>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</si>
  <si>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</si>
  <si>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</si>
  <si>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</si>
  <si>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</si>
  <si>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</si>
  <si>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</si>
  <si>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</si>
  <si>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</si>
  <si>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</si>
  <si>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</si>
  <si>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</si>
  <si>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</si>
  <si>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</si>
  <si>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</si>
  <si>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</si>
  <si>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</si>
  <si>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</si>
  <si>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</si>
  <si>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</si>
  <si>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</si>
  <si>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</si>
  <si>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</si>
  <si>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</si>
  <si>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</si>
  <si>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</si>
  <si>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</si>
  <si>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</si>
  <si>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</si>
  <si>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</si>
  <si>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</si>
  <si>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</si>
  <si>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</si>
  <si>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</si>
  <si>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</si>
  <si>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</si>
  <si>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</si>
  <si>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</si>
  <si>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</si>
  <si>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</si>
  <si>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</si>
  <si>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</si>
  <si>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</si>
  <si>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</si>
  <si>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</si>
  <si>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</si>
  <si>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</si>
  <si>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</si>
  <si>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</si>
  <si>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</si>
  <si>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</si>
  <si>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</si>
  <si>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</si>
  <si>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</si>
  <si>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</si>
  <si>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</si>
  <si>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</si>
  <si>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</si>
  <si>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</si>
  <si>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</si>
  <si>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</si>
  <si>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</si>
  <si>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</si>
  <si>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</si>
  <si>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</si>
  <si>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</si>
  <si>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</si>
  <si>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</si>
  <si>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</si>
  <si>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</si>
  <si>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</si>
  <si>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</si>
  <si>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</si>
  <si>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</si>
  <si>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</si>
  <si>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</si>
  <si>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</si>
  <si>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</si>
  <si>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</si>
  <si>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</si>
  <si>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</si>
  <si>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</si>
  <si>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</si>
  <si>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</si>
  <si>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</si>
  <si>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</si>
  <si>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</si>
  <si>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</si>
  <si>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</si>
  <si>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</si>
  <si>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</si>
  <si>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</si>
  <si>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</si>
  <si>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</si>
  <si>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</si>
  <si>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</si>
  <si>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</si>
  <si>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</si>
  <si>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</si>
  <si>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</si>
  <si>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</si>
  <si>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</si>
  <si>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</si>
  <si>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</si>
  <si>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</si>
  <si>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</si>
  <si>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</si>
  <si>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</si>
  <si>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</si>
  <si>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</si>
  <si>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</si>
  <si>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</si>
  <si>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</si>
  <si>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</si>
  <si>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</si>
  <si>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</si>
  <si>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</si>
  <si>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</si>
  <si>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</si>
  <si>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</si>
  <si>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</si>
  <si>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</si>
  <si>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</si>
  <si>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</si>
  <si>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</si>
  <si>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</si>
  <si>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</si>
  <si>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</si>
  <si>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</si>
  <si>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</si>
  <si>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</si>
  <si>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</si>
  <si>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</si>
  <si>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</si>
  <si>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</si>
  <si>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</si>
  <si>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</si>
  <si>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</si>
  <si>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</si>
  <si>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</si>
  <si>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</si>
  <si>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</si>
  <si>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</si>
  <si>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</si>
  <si>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</si>
  <si>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</si>
  <si>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</si>
  <si>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</si>
  <si>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</si>
  <si>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</si>
  <si>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</si>
  <si>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</si>
  <si>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</si>
  <si>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</si>
  <si>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</si>
  <si>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</si>
  <si>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</si>
  <si>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</si>
  <si>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</si>
  <si>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</si>
  <si>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</si>
  <si>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</si>
  <si>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</si>
  <si>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</si>
  <si>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</si>
  <si>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</si>
  <si>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</si>
  <si>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</si>
  <si>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</si>
  <si>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</si>
  <si>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</si>
  <si>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</si>
  <si>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</si>
  <si>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</si>
  <si>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</si>
  <si>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</si>
  <si>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</si>
  <si>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</si>
  <si>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</si>
  <si>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</si>
  <si>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</si>
  <si>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</si>
  <si>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</si>
  <si>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</si>
  <si>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</si>
  <si>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</si>
  <si>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</si>
  <si>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</si>
  <si>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</si>
  <si>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</si>
  <si>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</si>
  <si>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</si>
  <si>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</si>
  <si>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</si>
  <si>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</si>
  <si>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</si>
  <si>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</si>
  <si>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</si>
  <si>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</si>
  <si>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</si>
  <si>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</si>
  <si>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</si>
  <si>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</si>
  <si>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</si>
  <si>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</si>
  <si>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</si>
  <si>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</si>
  <si>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</si>
  <si>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</si>
  <si>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</si>
  <si>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</si>
  <si>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</si>
  <si>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</si>
  <si>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</si>
  <si>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</si>
  <si>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</si>
  <si>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</si>
  <si>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</si>
  <si>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</si>
  <si>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</si>
  <si>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</si>
  <si>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</si>
  <si>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</si>
  <si>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</si>
  <si>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</si>
  <si>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</si>
  <si>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</si>
  <si>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</si>
  <si>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</si>
  <si>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</si>
  <si>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</si>
  <si>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</si>
  <si>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</si>
  <si>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</si>
  <si>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</si>
  <si>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</si>
  <si>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</si>
  <si>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</si>
  <si>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</si>
  <si>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</si>
  <si>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</si>
  <si>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</si>
  <si>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</si>
  <si>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</si>
  <si>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</si>
  <si>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</si>
  <si>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</si>
  <si>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</si>
  <si>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</si>
  <si>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</si>
  <si>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</si>
  <si>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</si>
  <si>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</si>
  <si>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</si>
  <si>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</si>
  <si>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</si>
  <si>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</si>
  <si>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</si>
  <si>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</si>
  <si>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</si>
  <si>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</si>
  <si>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</si>
  <si>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</si>
  <si>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</si>
  <si>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</si>
  <si>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</si>
  <si>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</si>
  <si>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</si>
  <si>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</si>
  <si>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</si>
  <si>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</si>
  <si>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</si>
  <si>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</si>
  <si>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</si>
  <si>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</si>
  <si>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</si>
  <si>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</si>
  <si>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</si>
  <si>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</si>
  <si>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</si>
  <si>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</si>
  <si>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</si>
  <si>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</si>
  <si>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</si>
  <si>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</si>
  <si>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</si>
  <si>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</si>
  <si>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</si>
  <si>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</si>
  <si>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</si>
  <si>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</si>
  <si>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</si>
  <si>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</si>
  <si>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</si>
  <si>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</si>
  <si>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</si>
  <si>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</si>
  <si>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</si>
  <si>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</si>
  <si>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</si>
  <si>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</si>
  <si>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</si>
  <si>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</si>
  <si>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</si>
  <si>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</si>
  <si>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</si>
  <si>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</si>
  <si>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</si>
  <si>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</si>
  <si>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</si>
  <si>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</si>
  <si>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</si>
  <si>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</si>
  <si>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</si>
  <si>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</si>
  <si>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</si>
  <si>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</si>
  <si>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</si>
  <si>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</si>
  <si>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</si>
  <si>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</si>
  <si>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</si>
  <si>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</si>
  <si>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</si>
  <si>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</si>
  <si>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</si>
  <si>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</si>
  <si>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</si>
  <si>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</si>
  <si>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</si>
  <si>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</si>
  <si>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</si>
  <si>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</si>
  <si>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</si>
  <si>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</si>
  <si>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</si>
  <si>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</si>
  <si>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</si>
  <si>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</si>
  <si>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</si>
  <si>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</si>
  <si>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</si>
  <si>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</si>
  <si>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</si>
  <si>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</si>
  <si>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</si>
  <si>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</si>
  <si>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</si>
  <si>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</si>
  <si>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</si>
  <si>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</si>
  <si>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</si>
  <si>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</si>
  <si>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</si>
  <si>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</si>
  <si>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</si>
  <si>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</si>
  <si>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</si>
  <si>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</si>
  <si>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</si>
  <si>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</si>
  <si>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</si>
  <si>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</si>
  <si>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</si>
  <si>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</si>
  <si>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</si>
  <si>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</si>
  <si>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</si>
  <si>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</si>
  <si>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</si>
  <si>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</si>
  <si>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</si>
  <si>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</si>
  <si>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</si>
  <si>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</si>
  <si>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</si>
  <si>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</si>
  <si>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</si>
  <si>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</si>
  <si>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</si>
  <si>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</si>
  <si>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</si>
  <si>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</si>
  <si>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</si>
  <si>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</si>
  <si>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</si>
  <si>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</si>
  <si>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</si>
  <si>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</si>
  <si>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</si>
  <si>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</si>
  <si>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</si>
  <si>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</si>
  <si>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</si>
  <si>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</si>
  <si>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</si>
  <si>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</si>
  <si>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</si>
  <si>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</si>
  <si>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</si>
  <si>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</si>
  <si>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</si>
  <si>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</si>
  <si>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</si>
  <si>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</si>
  <si>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</si>
  <si>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</si>
  <si>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</si>
  <si>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</si>
  <si>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</si>
  <si>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</si>
  <si>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</si>
  <si>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</si>
  <si>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</si>
  <si>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</si>
  <si>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</si>
  <si>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</si>
  <si>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</si>
  <si>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</si>
  <si>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</si>
  <si>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</si>
  <si>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</si>
  <si>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</si>
  <si>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</si>
  <si>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</si>
  <si>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</si>
  <si>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</si>
  <si>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</si>
  <si>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</si>
  <si>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</si>
  <si>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</si>
  <si>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</si>
  <si>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</si>
  <si>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</si>
  <si>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</si>
  <si>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</si>
  <si>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</si>
  <si>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</si>
  <si>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</si>
  <si>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</si>
  <si>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</si>
  <si>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</si>
  <si>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</si>
  <si>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</si>
  <si>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</si>
  <si>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</si>
  <si>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</si>
  <si>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</si>
  <si>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</si>
  <si>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</si>
  <si>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</si>
  <si>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</si>
  <si>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</si>
  <si>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</si>
  <si>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</si>
  <si>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</si>
  <si>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</si>
  <si>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</si>
  <si>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</si>
  <si>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</si>
  <si>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</si>
  <si>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</si>
  <si>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</si>
  <si>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</si>
  <si>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</si>
  <si>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</si>
  <si>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</si>
  <si>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</si>
  <si>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</si>
  <si>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</si>
  <si>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</si>
  <si>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</si>
  <si>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</si>
  <si>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</si>
  <si>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</si>
  <si>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</si>
  <si>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</si>
  <si>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</si>
  <si>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</si>
  <si>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</si>
  <si>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</si>
  <si>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</si>
  <si>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</si>
  <si>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</si>
  <si>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</si>
  <si>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</si>
  <si>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</si>
  <si>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</si>
  <si>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</si>
  <si>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</si>
  <si>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</si>
  <si>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</si>
  <si>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</si>
  <si>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</si>
  <si>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</si>
  <si>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</si>
  <si>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</si>
  <si>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</si>
  <si>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</si>
  <si>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</si>
  <si>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</si>
  <si>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</si>
  <si>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</si>
  <si>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</si>
  <si>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</si>
  <si>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</si>
  <si>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</si>
  <si>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</si>
  <si>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</si>
  <si>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</si>
  <si>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</si>
  <si>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</si>
  <si>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</si>
  <si>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</si>
  <si>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</si>
  <si>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</si>
  <si>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</si>
  <si>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</si>
  <si>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</si>
  <si>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</si>
  <si>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</si>
  <si>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</si>
  <si>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</si>
  <si>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</si>
  <si>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</si>
  <si>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</si>
  <si>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</si>
  <si>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</si>
  <si>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</si>
  <si>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</si>
  <si>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</si>
  <si>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</si>
  <si>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</si>
  <si>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</si>
  <si>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</si>
  <si>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</si>
  <si>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</si>
  <si>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</si>
  <si>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</si>
  <si>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</si>
  <si>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</si>
  <si>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</si>
  <si>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</si>
  <si>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</si>
  <si>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</si>
  <si>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</si>
  <si>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</si>
  <si>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</si>
  <si>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</si>
  <si>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</si>
  <si>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</si>
  <si>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</si>
  <si>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</si>
  <si>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</si>
  <si>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</si>
  <si>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</si>
  <si>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</si>
  <si>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</si>
  <si>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</si>
  <si>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</si>
  <si>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</si>
  <si>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</si>
  <si>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</si>
  <si>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</si>
  <si>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</si>
  <si>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</si>
  <si>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</si>
  <si>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</si>
  <si>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</si>
  <si>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</si>
  <si>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</si>
  <si>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</si>
  <si>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</si>
  <si>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</si>
  <si>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</si>
  <si>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</si>
  <si>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</si>
  <si>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</si>
  <si>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</si>
  <si>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</si>
  <si>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</si>
  <si>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</si>
  <si>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</si>
  <si>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</si>
  <si>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</si>
  <si>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</si>
  <si>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</si>
  <si>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</si>
  <si>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</si>
  <si>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</si>
  <si>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</si>
  <si>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</si>
  <si>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</si>
  <si>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</si>
  <si>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</si>
  <si>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</si>
  <si>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</si>
  <si>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</si>
  <si>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</si>
  <si>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</si>
  <si>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</si>
  <si>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</si>
  <si>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</si>
  <si>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</si>
  <si>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</si>
  <si>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</si>
  <si>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</si>
  <si>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</si>
  <si>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</si>
  <si>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</si>
  <si>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</si>
  <si>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</si>
  <si>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</si>
  <si>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</si>
  <si>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</si>
  <si>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</si>
  <si>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</si>
  <si>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</si>
  <si>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</si>
  <si>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</si>
  <si>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</si>
  <si>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</si>
  <si>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</si>
  <si>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</si>
  <si>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</si>
  <si>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</si>
  <si>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</si>
  <si>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</si>
  <si>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</si>
  <si>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</si>
  <si>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</si>
  <si>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</si>
  <si>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</si>
  <si>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</si>
  <si>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</si>
  <si>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</si>
  <si>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</si>
  <si>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</si>
  <si>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</si>
  <si>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</si>
  <si>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</si>
  <si>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</si>
  <si>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</si>
  <si>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</si>
  <si>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</si>
  <si>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</si>
  <si>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</si>
  <si>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</si>
  <si>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</si>
  <si>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</si>
  <si>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</si>
  <si>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</si>
  <si>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</si>
  <si>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</si>
  <si>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</si>
  <si>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</si>
  <si>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</si>
  <si>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</si>
  <si>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</si>
  <si>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</si>
  <si>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</si>
  <si>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</si>
  <si>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</si>
  <si>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</si>
  <si>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</si>
  <si>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</si>
  <si>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</si>
  <si>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</si>
  <si>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</si>
  <si>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</si>
  <si>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</si>
  <si>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</si>
  <si>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</si>
  <si>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</si>
  <si>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</si>
  <si>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</si>
  <si>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</si>
  <si>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</si>
  <si>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</si>
  <si>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</si>
  <si>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</si>
  <si>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</si>
  <si>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</si>
  <si>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</si>
  <si>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</si>
  <si>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</si>
  <si>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</si>
  <si>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</si>
  <si>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</si>
  <si>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</si>
  <si>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</si>
  <si>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</si>
  <si>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</si>
  <si>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</si>
  <si>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</si>
  <si>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</si>
  <si>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</si>
  <si>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</si>
  <si>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</si>
  <si>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</si>
  <si>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</si>
  <si>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</si>
  <si>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</si>
  <si>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</si>
  <si>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</si>
  <si>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</si>
  <si>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</si>
  <si>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</si>
  <si>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</si>
  <si>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</si>
  <si>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</si>
  <si>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</si>
  <si>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</si>
  <si>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</si>
  <si>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</si>
  <si>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</si>
  <si>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</si>
  <si>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</si>
  <si>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</si>
  <si>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</si>
  <si>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</si>
  <si>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</si>
  <si>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</si>
  <si>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</si>
  <si>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</si>
  <si>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</si>
  <si>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</si>
  <si>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</si>
  <si>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</si>
  <si>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</si>
  <si>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</si>
  <si>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</si>
  <si>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</si>
  <si>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</si>
  <si>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</si>
  <si>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</si>
  <si>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</si>
  <si>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</si>
  <si>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</si>
  <si>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</si>
  <si>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</si>
  <si>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</si>
  <si>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</si>
  <si>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</si>
  <si>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</si>
  <si>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</si>
  <si>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</si>
  <si>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</si>
  <si>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</si>
  <si>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</si>
  <si>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</si>
  <si>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</si>
  <si>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</si>
  <si>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</si>
  <si>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</si>
  <si>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</si>
  <si>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</si>
  <si>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</si>
  <si>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</si>
  <si>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</si>
  <si>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</si>
  <si>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</si>
  <si>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</si>
  <si>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</si>
  <si>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</si>
  <si>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</si>
  <si>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</si>
  <si>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</si>
  <si>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</si>
  <si>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</si>
  <si>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</si>
  <si>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</si>
  <si>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</si>
  <si>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</si>
  <si>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</si>
  <si>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</si>
  <si>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</si>
  <si>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</si>
  <si>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</si>
  <si>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</si>
  <si>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</si>
  <si>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</si>
  <si>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</si>
  <si>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</si>
  <si>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</si>
  <si>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</si>
  <si>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</si>
  <si>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</si>
  <si>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</si>
  <si>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</si>
  <si>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</si>
  <si>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</si>
  <si>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</si>
  <si>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</si>
  <si>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</si>
  <si>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</si>
  <si>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</si>
  <si>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</si>
  <si>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</si>
  <si>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</si>
  <si>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</si>
  <si>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</si>
  <si>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</si>
  <si>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</si>
  <si>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</si>
  <si>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</si>
  <si>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</si>
  <si>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</si>
  <si>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</si>
  <si>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</si>
  <si>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</si>
  <si>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</si>
  <si>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</si>
  <si>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</si>
  <si>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</si>
  <si>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</si>
  <si>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</si>
  <si>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</si>
  <si>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</si>
  <si>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</si>
  <si>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</si>
  <si>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</si>
  <si>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</si>
  <si>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</si>
  <si>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</si>
  <si>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</si>
  <si>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</si>
  <si>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</si>
  <si>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</si>
  <si>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</si>
  <si>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</si>
  <si>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</si>
  <si>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</si>
  <si>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</si>
  <si>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</si>
  <si>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</si>
  <si>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</si>
  <si>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</si>
  <si>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</si>
  <si>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</si>
  <si>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</si>
  <si>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</si>
  <si>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</si>
  <si>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</si>
  <si>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</si>
  <si>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</si>
  <si>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</si>
  <si>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</si>
  <si>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</si>
  <si>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</si>
  <si>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</si>
  <si>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</si>
  <si>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</si>
  <si>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</si>
  <si>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</si>
  <si>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</si>
  <si>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</si>
  <si>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</si>
  <si>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</si>
  <si>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</si>
  <si>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</si>
  <si>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</si>
  <si>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</si>
  <si>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</si>
  <si>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</si>
  <si>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</si>
  <si>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</si>
  <si>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</si>
  <si>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</si>
  <si>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</si>
  <si>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</si>
  <si>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</si>
  <si>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</si>
  <si>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</si>
  <si>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</si>
  <si>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</si>
  <si>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</si>
  <si>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</si>
  <si>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</si>
  <si>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</si>
  <si>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</si>
  <si>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</si>
  <si>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</si>
  <si>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</si>
  <si>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</si>
  <si>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</si>
  <si>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</si>
  <si>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</si>
  <si>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</si>
  <si>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</si>
  <si>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</si>
  <si>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</si>
  <si>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</si>
  <si>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</si>
  <si>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</si>
  <si>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</si>
  <si>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</si>
  <si>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</si>
  <si>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</si>
  <si>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</si>
  <si>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</si>
  <si>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</si>
  <si>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</si>
  <si>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</si>
  <si>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</si>
  <si>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</si>
  <si>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</si>
  <si>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</si>
  <si>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</si>
  <si>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</si>
  <si>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</si>
  <si>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</si>
  <si>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</si>
  <si>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</si>
  <si>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</si>
  <si>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</si>
  <si>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</si>
  <si>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</si>
  <si>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</si>
  <si>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</si>
  <si>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</si>
  <si>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</si>
  <si>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</si>
  <si>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</si>
  <si>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</si>
  <si>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</si>
  <si>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</si>
  <si>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</si>
  <si>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</si>
  <si>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</si>
  <si>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</si>
  <si>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</si>
  <si>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</si>
  <si>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</si>
  <si>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</si>
  <si>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</si>
  <si>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</si>
  <si>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</si>
  <si>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</si>
  <si>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</si>
  <si>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</si>
  <si>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</si>
  <si>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</si>
  <si>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</si>
  <si>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</si>
  <si>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</si>
  <si>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</si>
  <si>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</si>
  <si>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</si>
  <si>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</si>
  <si>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</si>
  <si>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</si>
  <si>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</si>
  <si>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</si>
  <si>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</si>
  <si>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</si>
  <si>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</si>
  <si>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</si>
  <si>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</si>
  <si>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</si>
  <si>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</si>
  <si>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</si>
  <si>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</si>
  <si>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</si>
  <si>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</si>
  <si>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</si>
  <si>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</si>
  <si>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</si>
  <si>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</si>
  <si>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</si>
  <si>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</si>
  <si>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</si>
  <si>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</si>
  <si>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</si>
  <si>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</si>
  <si>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</si>
  <si>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</si>
  <si>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</si>
  <si>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</si>
  <si>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</si>
  <si>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</si>
  <si>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</si>
  <si>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</si>
  <si>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</si>
  <si>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</si>
  <si>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</si>
  <si>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</si>
  <si>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</si>
  <si>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</si>
  <si>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</si>
  <si>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</si>
  <si>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</si>
  <si>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</si>
  <si>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</si>
  <si>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</si>
  <si>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</si>
  <si>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</si>
  <si>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</si>
  <si>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</si>
  <si>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</si>
  <si>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</si>
  <si>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</si>
  <si>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</si>
  <si>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</si>
  <si>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</si>
  <si>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</si>
  <si>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</si>
  <si>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</si>
  <si>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</si>
  <si>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</si>
  <si>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</si>
  <si>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</si>
  <si>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</si>
  <si>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</si>
  <si>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</si>
  <si>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</si>
  <si>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</si>
  <si>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</si>
  <si>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</si>
  <si>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</si>
  <si>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</si>
  <si>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</si>
  <si>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</si>
  <si>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</si>
  <si>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</si>
  <si>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</si>
  <si>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</si>
  <si>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</si>
  <si>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</si>
  <si>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</si>
  <si>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</si>
  <si>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</si>
  <si>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</si>
  <si>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</si>
  <si>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</si>
  <si>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</si>
  <si>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</si>
  <si>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</si>
  <si>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</si>
  <si>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</si>
  <si>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</si>
  <si>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</si>
  <si>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</si>
  <si>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</si>
  <si>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</si>
  <si>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</si>
  <si>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</si>
  <si>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</si>
  <si>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</si>
  <si>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</si>
  <si>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</si>
  <si>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</si>
  <si>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</si>
  <si>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</si>
  <si>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</si>
  <si>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</si>
  <si>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</si>
  <si>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</si>
  <si>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</si>
  <si>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</si>
  <si>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</si>
  <si>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</si>
  <si>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</si>
  <si>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</si>
  <si>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</si>
  <si>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</si>
  <si>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</si>
  <si>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</si>
  <si>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</si>
  <si>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</si>
  <si>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</si>
  <si>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</si>
  <si>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</si>
  <si>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</si>
  <si>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</si>
  <si>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</si>
  <si>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</si>
  <si>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</si>
  <si>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</si>
  <si>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</si>
  <si>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</si>
  <si>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</si>
  <si>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</si>
  <si>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</si>
  <si>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</si>
  <si>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</si>
  <si>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</si>
  <si>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</si>
  <si>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</si>
  <si>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</si>
  <si>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</si>
  <si>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</si>
  <si>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</si>
  <si>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</si>
  <si>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</si>
  <si>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</si>
  <si>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</si>
  <si>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</si>
  <si>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</si>
  <si>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</si>
  <si>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</si>
  <si>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</si>
  <si>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</si>
  <si>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</si>
  <si>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</si>
  <si>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</si>
  <si>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</si>
  <si>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</si>
  <si>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</si>
  <si>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</si>
  <si>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</si>
  <si>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</si>
  <si>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</si>
  <si>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</si>
  <si>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</si>
  <si>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</si>
  <si>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</si>
  <si>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</si>
  <si>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</si>
  <si>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</si>
  <si>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</si>
  <si>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</si>
  <si>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</si>
  <si>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</si>
  <si>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</si>
  <si>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</si>
  <si>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</si>
  <si>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</si>
  <si>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</si>
  <si>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</si>
  <si>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</si>
  <si>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</si>
  <si>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</si>
  <si>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</si>
  <si>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</si>
  <si>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</si>
  <si>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</si>
  <si>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</si>
  <si>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</si>
  <si>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</si>
  <si>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</si>
  <si>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</si>
  <si>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</si>
  <si>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</si>
  <si>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</si>
  <si>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</si>
  <si>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</si>
  <si>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</si>
  <si>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</si>
  <si>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</si>
  <si>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</si>
  <si>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</si>
  <si>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</si>
  <si>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</si>
  <si>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</si>
  <si>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</si>
  <si>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</si>
  <si>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</si>
  <si>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</si>
  <si>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</si>
  <si>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</si>
  <si>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</si>
  <si>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</si>
  <si>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</si>
  <si>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</si>
  <si>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</si>
  <si>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</si>
  <si>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</si>
  <si>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</si>
  <si>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</si>
  <si>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</si>
  <si>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</si>
  <si>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</si>
  <si>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</si>
  <si>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</si>
  <si>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</si>
  <si>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</si>
  <si>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</si>
  <si>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</si>
  <si>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</si>
  <si>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</si>
  <si>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</si>
  <si>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</si>
  <si>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</si>
  <si>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</si>
  <si>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</si>
  <si>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</si>
  <si>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</si>
  <si>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</si>
  <si>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</si>
  <si>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</si>
  <si>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</si>
  <si>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</si>
  <si>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</si>
  <si>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</si>
  <si>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</si>
  <si>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</si>
  <si>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</si>
  <si>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</si>
  <si>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</si>
  <si>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</si>
  <si>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</si>
  <si>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</si>
  <si>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</si>
  <si>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</si>
  <si>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</si>
  <si>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</si>
  <si>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</si>
  <si>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</si>
  <si>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</si>
  <si>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</si>
  <si>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</si>
  <si>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</si>
  <si>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</si>
  <si>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</si>
  <si>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</si>
  <si>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</si>
  <si>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</si>
  <si>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</si>
  <si>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</si>
  <si>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</si>
  <si>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</si>
  <si>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</si>
  <si>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</si>
  <si>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</si>
  <si>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</si>
  <si>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</si>
  <si>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</si>
  <si>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</si>
  <si>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</si>
  <si>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</si>
  <si>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</si>
  <si>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</si>
  <si>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</si>
  <si>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</si>
  <si>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</si>
  <si>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</si>
  <si>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</si>
  <si>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</si>
  <si>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</si>
  <si>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</si>
  <si>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</si>
  <si>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</si>
  <si>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</si>
  <si>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</si>
  <si>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</si>
  <si>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</si>
  <si>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</si>
  <si>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</si>
  <si>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</si>
  <si>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</si>
  <si>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</si>
  <si>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</si>
  <si>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</si>
  <si>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</si>
  <si>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</si>
  <si>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</si>
  <si>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</si>
  <si>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</si>
  <si>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</si>
  <si>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</si>
  <si>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</si>
  <si>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</si>
  <si>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</si>
  <si>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</si>
  <si>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</si>
  <si>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</si>
  <si>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</si>
  <si>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</si>
  <si>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</si>
  <si>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</si>
  <si>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</si>
  <si>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</si>
  <si>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</si>
  <si>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</si>
  <si>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</si>
  <si>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</si>
  <si>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</si>
  <si>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</si>
  <si>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</si>
  <si>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</si>
  <si>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</si>
  <si>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</si>
  <si>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</si>
  <si>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</si>
  <si>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</si>
  <si>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</si>
  <si>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</si>
  <si>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</si>
  <si>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</si>
  <si>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</si>
  <si>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</si>
  <si>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</si>
  <si>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</si>
  <si>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</si>
  <si>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</si>
  <si>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</si>
  <si>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</si>
  <si>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</si>
  <si>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</si>
  <si>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</si>
  <si>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</si>
  <si>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</si>
  <si>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</si>
  <si>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</si>
  <si>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</si>
  <si>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</si>
  <si>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</si>
  <si>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</si>
  <si>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</si>
  <si>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</si>
  <si>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</si>
  <si>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</si>
  <si>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</si>
  <si>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</si>
  <si>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</si>
  <si>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</si>
  <si>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</si>
  <si>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</si>
  <si>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</si>
  <si>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</si>
  <si>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</si>
  <si>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</si>
  <si>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</si>
  <si>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</si>
  <si>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</si>
  <si>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</si>
  <si>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</si>
  <si>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</si>
  <si>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</si>
  <si>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</si>
  <si>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</si>
  <si>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</si>
  <si>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</si>
  <si>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</si>
  <si>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</si>
  <si>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</si>
  <si>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</si>
  <si>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</si>
  <si>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</si>
  <si>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</si>
  <si>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</si>
  <si>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</si>
  <si>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</si>
  <si>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</si>
  <si>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</si>
  <si>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</si>
  <si>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</si>
  <si>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</si>
  <si>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</si>
  <si>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</si>
  <si>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</si>
  <si>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</si>
  <si>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</si>
  <si>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</si>
  <si>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</si>
  <si>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</si>
  <si>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</si>
  <si>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</si>
  <si>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</si>
  <si>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</si>
  <si>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</si>
  <si>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</si>
  <si>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</si>
  <si>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</si>
  <si>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</si>
  <si>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</si>
  <si>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</si>
  <si>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</si>
  <si>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</si>
  <si>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</si>
  <si>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</si>
  <si>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</si>
  <si>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</si>
  <si>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</si>
  <si>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</si>
  <si>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</si>
  <si>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</si>
  <si>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</si>
  <si>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</si>
  <si>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</si>
  <si>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</si>
  <si>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</si>
  <si>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</si>
  <si>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</si>
  <si>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</si>
  <si>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</si>
  <si>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</si>
  <si>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</si>
  <si>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</si>
  <si>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</si>
  <si>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</si>
  <si>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</si>
  <si>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</si>
  <si>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</si>
  <si>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</si>
  <si>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</si>
  <si>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</si>
  <si>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</si>
  <si>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</si>
  <si>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</si>
  <si>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</si>
  <si>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</si>
  <si>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</si>
  <si>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</si>
  <si>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</si>
  <si>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</si>
  <si>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</si>
  <si>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</si>
  <si>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</si>
  <si>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</si>
  <si>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</si>
  <si>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</si>
  <si>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</si>
  <si>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</si>
  <si>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</si>
  <si>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</si>
  <si>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</si>
  <si>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</si>
  <si>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</si>
  <si>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</si>
  <si>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</si>
  <si>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</si>
  <si>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</si>
  <si>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</si>
  <si>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</si>
  <si>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</si>
  <si>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</si>
  <si>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</si>
  <si>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</si>
  <si>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</si>
  <si>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</si>
  <si>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</si>
  <si>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</si>
  <si>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</si>
  <si>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</si>
  <si>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</si>
  <si>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</si>
  <si>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</si>
  <si>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</si>
  <si>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</si>
  <si>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</si>
  <si>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</si>
  <si>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</si>
  <si>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</si>
  <si>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</si>
  <si>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</si>
  <si>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</si>
  <si>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</si>
  <si>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</si>
  <si>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</si>
  <si>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</si>
  <si>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</si>
  <si>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</si>
  <si>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</si>
  <si>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</si>
  <si>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</si>
  <si>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</si>
  <si>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</si>
  <si>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</si>
  <si>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</si>
  <si>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</si>
  <si>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</si>
  <si>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</si>
  <si>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</si>
  <si>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</si>
  <si>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</si>
  <si>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</si>
  <si>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</si>
  <si>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</si>
  <si>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</si>
  <si>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</si>
  <si>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</si>
  <si>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</si>
  <si>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</si>
  <si>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</si>
  <si>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</si>
  <si>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</si>
  <si>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</si>
  <si>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</si>
  <si>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</si>
  <si>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</si>
  <si>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</si>
  <si>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</si>
  <si>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</si>
  <si>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</si>
  <si>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</si>
  <si>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</si>
  <si>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</si>
  <si>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</si>
  <si>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</si>
  <si>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</si>
  <si>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</si>
  <si>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</si>
  <si>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</si>
  <si>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</si>
  <si>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</si>
  <si>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</si>
  <si>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</si>
  <si>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</si>
  <si>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</si>
  <si>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</si>
  <si>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</si>
  <si>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</si>
  <si>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</si>
  <si>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</si>
  <si>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</si>
  <si>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</si>
  <si>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</si>
  <si>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</si>
  <si>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</si>
  <si>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</si>
  <si>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</si>
  <si>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</si>
  <si>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</si>
  <si>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</si>
  <si>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</si>
  <si>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</si>
  <si>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</si>
  <si>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</si>
  <si>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</si>
  <si>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</si>
  <si>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</si>
  <si>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</si>
  <si>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</si>
  <si>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</si>
  <si>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</si>
  <si>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</si>
  <si>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</si>
  <si>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</si>
  <si>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</si>
  <si>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</si>
  <si>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</si>
  <si>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</si>
  <si>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</si>
  <si>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</si>
  <si>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</si>
  <si>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</si>
  <si>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</si>
  <si>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</si>
  <si>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</si>
  <si>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</si>
  <si>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</si>
  <si>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</si>
  <si>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</si>
  <si>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</si>
  <si>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</si>
  <si>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</si>
  <si>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</si>
  <si>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</si>
  <si>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</si>
  <si>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</si>
  <si>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</si>
  <si>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</si>
  <si>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</si>
  <si>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</si>
  <si>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</si>
  <si>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</si>
  <si>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</si>
  <si>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</si>
  <si>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</si>
  <si>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</si>
  <si>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</si>
  <si>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</si>
  <si>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</si>
  <si>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</si>
  <si>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</si>
  <si>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</si>
  <si>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</si>
  <si>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</si>
  <si>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</si>
  <si>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</si>
  <si>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</si>
  <si>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</si>
  <si>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</si>
  <si>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</si>
  <si>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</si>
  <si>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</si>
  <si>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</si>
  <si>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</si>
  <si>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</si>
  <si>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</si>
  <si>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</si>
  <si>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</si>
  <si>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</si>
  <si>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</si>
  <si>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</si>
  <si>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</si>
  <si>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</si>
  <si>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</si>
  <si>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</si>
  <si>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</si>
  <si>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</si>
  <si>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</si>
  <si>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</si>
  <si>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</si>
  <si>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</si>
  <si>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</si>
  <si>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</si>
  <si>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</si>
  <si>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</si>
  <si>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</si>
  <si>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</si>
  <si>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</si>
  <si>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</si>
  <si>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</si>
  <si>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</si>
  <si>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</si>
  <si>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</si>
  <si>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</si>
  <si>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</si>
  <si>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</si>
  <si>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</si>
  <si>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</si>
  <si>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</si>
  <si>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</si>
  <si>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</si>
  <si>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</si>
  <si>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</si>
  <si>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</si>
  <si>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</si>
  <si>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</si>
  <si>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</si>
  <si>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</si>
  <si>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</si>
  <si>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</si>
  <si>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</si>
  <si>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</si>
  <si>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</si>
  <si>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</si>
  <si>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</si>
  <si>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</si>
  <si>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</si>
  <si>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</si>
  <si>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</si>
  <si>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</si>
  <si>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</si>
  <si>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</si>
  <si>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</si>
  <si>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</si>
  <si>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</si>
  <si>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</si>
  <si>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</si>
  <si>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</si>
  <si>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</si>
  <si>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</si>
  <si>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</si>
  <si>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</si>
  <si>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</si>
  <si>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</si>
  <si>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</si>
  <si>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</si>
  <si>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</si>
  <si>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</si>
  <si>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</si>
  <si>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</si>
  <si>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</si>
  <si>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</si>
  <si>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</si>
  <si>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</si>
  <si>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</si>
  <si>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</si>
  <si>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</si>
  <si>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</si>
  <si>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</si>
  <si>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</si>
  <si>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</si>
  <si>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</si>
  <si>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</si>
  <si>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</si>
  <si>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</si>
  <si>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</si>
  <si>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</si>
  <si>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</si>
  <si>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</si>
  <si>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</si>
  <si>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</si>
  <si>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</si>
  <si>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</si>
  <si>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</si>
  <si>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</si>
  <si>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</si>
  <si>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</si>
  <si>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</si>
  <si>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</si>
  <si>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</si>
  <si>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</si>
  <si>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</si>
  <si>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</si>
  <si>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</si>
  <si>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</si>
  <si>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</si>
  <si>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</si>
  <si>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</si>
  <si>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</si>
  <si>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</si>
  <si>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</si>
  <si>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</si>
  <si>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</si>
  <si>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</si>
  <si>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</si>
  <si>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</si>
  <si>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</si>
  <si>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</si>
  <si>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</si>
  <si>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</si>
  <si>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</si>
  <si>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</si>
  <si>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</si>
  <si>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</si>
  <si>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</si>
  <si>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</si>
  <si>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</si>
  <si>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</si>
  <si>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</si>
  <si>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</si>
  <si>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</si>
  <si>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</si>
  <si>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</si>
  <si>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</si>
  <si>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</si>
  <si>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</si>
  <si>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</si>
  <si>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</si>
  <si>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</si>
  <si>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</si>
  <si>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</si>
  <si>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</si>
  <si>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</si>
  <si>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</si>
  <si>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</si>
  <si>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</si>
  <si>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</si>
  <si>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</si>
  <si>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</si>
  <si>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</si>
  <si>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</si>
  <si>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</si>
  <si>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</si>
  <si>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</si>
  <si>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</si>
  <si>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</si>
  <si>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</si>
  <si>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</si>
  <si>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</si>
  <si>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</si>
  <si>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</si>
  <si>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</si>
  <si>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</si>
  <si>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</si>
  <si>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</si>
  <si>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</si>
  <si>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</si>
  <si>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</si>
  <si>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</si>
  <si>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</si>
  <si>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</si>
  <si>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</si>
  <si>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</si>
  <si>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</si>
  <si>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</si>
  <si>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</si>
  <si>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</si>
  <si>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</si>
  <si>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</si>
  <si>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</si>
  <si>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</si>
  <si>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</si>
  <si>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</si>
  <si>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</si>
  <si>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</si>
  <si>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</si>
  <si>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</si>
  <si>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</si>
  <si>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</si>
  <si>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</si>
  <si>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</si>
  <si>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</si>
  <si>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</si>
  <si>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</si>
  <si>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</si>
  <si>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</si>
  <si>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</si>
  <si>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</si>
  <si>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</si>
  <si>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</si>
  <si>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</si>
  <si>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</si>
  <si>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</si>
  <si>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</si>
  <si>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</si>
  <si>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</si>
  <si>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</si>
  <si>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</si>
  <si>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</si>
  <si>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</si>
  <si>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</si>
  <si>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</si>
  <si>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</si>
  <si>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</si>
  <si>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</si>
  <si>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</si>
  <si>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</si>
  <si>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</si>
  <si>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</si>
  <si>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</si>
  <si>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</si>
  <si>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</si>
  <si>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</si>
  <si>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</si>
  <si>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</si>
  <si>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</si>
  <si>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</si>
  <si>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</si>
  <si>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</si>
  <si>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</si>
  <si>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</si>
  <si>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</si>
  <si>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</si>
  <si>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</si>
  <si>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</si>
  <si>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</si>
  <si>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</si>
  <si>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</si>
  <si>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</si>
  <si>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</si>
  <si>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</si>
  <si>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</si>
  <si>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</si>
  <si>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</si>
  <si>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</si>
  <si>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</si>
  <si>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</si>
  <si>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</si>
  <si>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</si>
  <si>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</si>
  <si>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</si>
  <si>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</si>
  <si>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</si>
  <si>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</si>
  <si>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</si>
  <si>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</si>
  <si>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</si>
  <si>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</si>
  <si>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</si>
  <si>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</si>
  <si>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</si>
  <si>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</si>
  <si>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</si>
  <si>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</si>
  <si>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</si>
  <si>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</si>
  <si>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</si>
  <si>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</si>
  <si>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</si>
  <si>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</si>
  <si>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</si>
  <si>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</si>
  <si>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</si>
  <si>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</si>
  <si>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</si>
  <si>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</si>
  <si>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</si>
  <si>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</si>
  <si>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</si>
  <si>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</si>
  <si>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</si>
  <si>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</si>
  <si>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</si>
  <si>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</si>
  <si>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</si>
  <si>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</si>
  <si>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</si>
  <si>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</si>
  <si>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</si>
  <si>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</si>
  <si>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</si>
  <si>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</si>
  <si>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</si>
  <si>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</si>
  <si>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</si>
  <si>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</si>
  <si>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</si>
  <si>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</si>
  <si>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</si>
  <si>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</si>
  <si>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</si>
  <si>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</si>
  <si>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</si>
  <si>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</si>
  <si>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</si>
  <si>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</si>
  <si>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</si>
  <si>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</si>
  <si>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</si>
  <si>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</si>
  <si>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</si>
  <si>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</si>
  <si>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</si>
  <si>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</si>
  <si>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</si>
  <si>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</si>
  <si>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</si>
  <si>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</si>
  <si>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</si>
  <si>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</si>
  <si>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</si>
  <si>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</si>
  <si>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</si>
  <si>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</si>
  <si>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</si>
  <si>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</si>
  <si>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</si>
  <si>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</si>
  <si>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</si>
  <si>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</si>
  <si>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</si>
  <si>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</si>
  <si>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</si>
  <si>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</si>
  <si>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</si>
  <si>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</si>
  <si>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</si>
  <si>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</si>
  <si>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</si>
  <si>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</si>
  <si>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</si>
  <si>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</si>
  <si>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</si>
  <si>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</si>
  <si>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</si>
  <si>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</si>
  <si>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</si>
  <si>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</si>
  <si>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</si>
  <si>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</si>
  <si>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</si>
  <si>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</si>
  <si>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</si>
  <si>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</si>
  <si>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</si>
  <si>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</si>
  <si>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</si>
  <si>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</si>
  <si>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</si>
  <si>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</si>
  <si>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</si>
  <si>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</si>
  <si>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</si>
  <si>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</si>
  <si>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</si>
  <si>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</si>
  <si>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</si>
  <si>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</si>
  <si>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</si>
  <si>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</si>
  <si>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</si>
  <si>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</si>
  <si>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</si>
  <si>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</si>
  <si>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</si>
  <si>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</si>
  <si>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</si>
  <si>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</si>
  <si>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</si>
  <si>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</si>
  <si>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</si>
  <si>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</si>
  <si>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</si>
  <si>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</si>
  <si>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</si>
  <si>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</si>
  <si>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</si>
  <si>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</si>
  <si>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</si>
  <si>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</si>
  <si>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</si>
  <si>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</si>
  <si>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</si>
  <si>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</si>
  <si>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</si>
  <si>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</si>
  <si>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</si>
  <si>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</si>
  <si>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</si>
  <si>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</si>
  <si>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</si>
  <si>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</si>
  <si>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</si>
  <si>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</si>
  <si>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</si>
  <si>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</si>
  <si>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</si>
  <si>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</si>
  <si>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</si>
  <si>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</si>
  <si>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</si>
  <si>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</si>
  <si>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</si>
  <si>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</si>
  <si>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</si>
  <si>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</si>
  <si>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</si>
  <si>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</si>
  <si>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</si>
  <si>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</si>
  <si>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</si>
  <si>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</si>
  <si>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</si>
  <si>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</si>
  <si>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</si>
  <si>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</si>
  <si>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</si>
  <si>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</si>
  <si>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</si>
  <si>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</si>
  <si>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</si>
  <si>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</si>
  <si>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</si>
  <si>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</si>
  <si>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</si>
  <si>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</si>
  <si>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</si>
  <si>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</si>
  <si>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</si>
  <si>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</si>
  <si>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</si>
  <si>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</si>
  <si>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</si>
  <si>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</si>
  <si>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</si>
  <si>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</si>
  <si>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</si>
  <si>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</si>
  <si>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</si>
  <si>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</si>
  <si>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</si>
  <si>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</si>
  <si>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</si>
  <si>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</si>
  <si>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</si>
  <si>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</si>
  <si>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</si>
  <si>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</si>
  <si>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</si>
  <si>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</si>
  <si>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</si>
  <si>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</si>
  <si>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</si>
  <si>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</si>
  <si>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</si>
  <si>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</si>
  <si>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</si>
  <si>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</si>
  <si>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</si>
  <si>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</si>
  <si>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</si>
  <si>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</si>
  <si>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</si>
  <si>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</si>
  <si>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</si>
  <si>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</si>
  <si>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</si>
  <si>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</si>
  <si>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</si>
  <si>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</si>
  <si>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</si>
  <si>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</si>
  <si>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</si>
  <si>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</si>
  <si>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</si>
  <si>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</si>
  <si>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</si>
  <si>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</si>
  <si>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</si>
  <si>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</si>
  <si>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</si>
  <si>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</si>
  <si>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</si>
  <si>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</si>
  <si>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</si>
  <si>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</si>
  <si>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</si>
  <si>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</si>
  <si>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</si>
  <si>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</si>
  <si>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</si>
  <si>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</si>
  <si>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</si>
  <si>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</si>
  <si>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</si>
  <si>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</si>
  <si>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</si>
  <si>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</si>
  <si>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</si>
  <si>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</si>
  <si>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</si>
  <si>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</si>
  <si>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</si>
  <si>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</si>
  <si>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</si>
  <si>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</si>
  <si>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</si>
  <si>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</si>
  <si>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</si>
  <si>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</si>
  <si>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</si>
  <si>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</si>
  <si>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</si>
  <si>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</si>
  <si>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</si>
  <si>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</si>
  <si>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</si>
  <si>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</si>
  <si>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</si>
  <si>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</si>
  <si>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</si>
  <si>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</si>
  <si>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</si>
  <si>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</si>
  <si>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</si>
  <si>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</si>
  <si>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</si>
  <si>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</si>
  <si>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</si>
  <si>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</si>
  <si>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</si>
  <si>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</si>
  <si>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</si>
  <si>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</si>
  <si>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</si>
  <si>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</si>
  <si>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</si>
  <si>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</si>
  <si>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</si>
  <si>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</si>
  <si>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</si>
  <si>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</si>
  <si>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</si>
  <si>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</si>
  <si>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</si>
  <si>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</si>
  <si>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</si>
  <si>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</si>
  <si>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</si>
  <si>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</si>
  <si>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</si>
  <si>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</si>
  <si>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</si>
  <si>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</si>
  <si>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</si>
  <si>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</si>
  <si>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</si>
  <si>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</si>
  <si>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</si>
  <si>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</si>
  <si>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</si>
  <si>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</si>
  <si>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</si>
  <si>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</si>
  <si>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</si>
  <si>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</si>
  <si>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</si>
  <si>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</si>
  <si>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</si>
  <si>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</si>
  <si>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</si>
  <si>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</si>
  <si>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</si>
  <si>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</si>
  <si>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</si>
  <si>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</si>
  <si>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</si>
  <si>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</si>
  <si>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</si>
  <si>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</si>
  <si>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</si>
  <si>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</si>
  <si>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</si>
  <si>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</si>
  <si>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</si>
  <si>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</si>
  <si>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</si>
  <si>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</si>
  <si>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</si>
  <si>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</si>
  <si>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</si>
  <si>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</si>
  <si>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</si>
  <si>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</si>
  <si>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</si>
  <si>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</si>
  <si>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</si>
  <si>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</si>
  <si>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</si>
  <si>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</si>
  <si>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</si>
  <si>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</si>
  <si>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</si>
  <si>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</si>
  <si>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</si>
  <si>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</si>
  <si>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</si>
  <si>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</si>
  <si>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</si>
  <si>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</si>
  <si>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</si>
  <si>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</si>
  <si>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</si>
  <si>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</si>
  <si>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</si>
  <si>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</si>
  <si>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</si>
  <si>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</si>
  <si>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</si>
  <si>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</si>
  <si>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</si>
  <si>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</si>
  <si>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</si>
  <si>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</si>
  <si>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</si>
  <si>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</si>
  <si>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</si>
  <si>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</si>
  <si>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</si>
  <si>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</si>
  <si>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</si>
  <si>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</si>
  <si>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</si>
  <si>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</si>
  <si>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</si>
  <si>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</si>
  <si>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</si>
  <si>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</si>
  <si>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</si>
  <si>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</si>
  <si>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</si>
  <si>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</si>
  <si>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</si>
  <si>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</si>
  <si>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</si>
  <si>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</si>
  <si>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</si>
  <si>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</si>
  <si>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</si>
  <si>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</si>
  <si>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</si>
  <si>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</si>
  <si>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</si>
  <si>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</si>
  <si>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</si>
  <si>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</si>
  <si>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</si>
  <si>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</si>
  <si>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</si>
  <si>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</si>
  <si>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</si>
  <si>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</si>
  <si>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</si>
  <si>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</si>
  <si>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</si>
  <si>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</si>
  <si>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</si>
  <si>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</si>
  <si>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</si>
  <si>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</si>
  <si>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</si>
  <si>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</si>
  <si>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</si>
  <si>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</si>
  <si>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</si>
  <si>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</si>
  <si>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</si>
  <si>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</si>
  <si>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</si>
  <si>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</si>
  <si>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</si>
  <si>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</si>
  <si>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</si>
  <si>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</si>
  <si>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</si>
  <si>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</si>
  <si>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</si>
  <si>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</si>
  <si>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</si>
  <si>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</si>
  <si>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</si>
  <si>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</si>
  <si>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</si>
  <si>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</si>
  <si>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</si>
  <si>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</si>
  <si>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</si>
  <si>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</si>
  <si>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</si>
  <si>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</si>
  <si>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</si>
  <si>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</si>
  <si>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</si>
  <si>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</si>
  <si>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</si>
  <si>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</si>
  <si>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</si>
  <si>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</si>
  <si>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</si>
  <si>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</si>
  <si>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</si>
  <si>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</si>
  <si>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</si>
  <si>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</si>
  <si>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</si>
  <si>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</si>
  <si>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</si>
  <si>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</si>
  <si>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</si>
  <si>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</si>
  <si>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</si>
  <si>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</si>
  <si>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</si>
  <si>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</si>
  <si>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</si>
  <si>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</si>
  <si>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</si>
  <si>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</si>
  <si>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</si>
  <si>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</si>
  <si>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</si>
  <si>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</si>
  <si>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</si>
  <si>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</si>
  <si>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</si>
  <si>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</si>
  <si>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</si>
  <si>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</si>
  <si>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</si>
  <si>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</si>
  <si>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</si>
  <si>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</si>
  <si>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</si>
  <si>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</si>
  <si>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</si>
  <si>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</si>
  <si>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</si>
  <si>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</si>
  <si>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</si>
  <si>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</si>
  <si>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</si>
  <si>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</si>
  <si>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</si>
  <si>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</si>
  <si>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</si>
  <si>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</si>
  <si>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</si>
  <si>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</si>
  <si>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</si>
  <si>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</si>
  <si>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</si>
  <si>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</si>
  <si>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</si>
  <si>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</si>
  <si>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</si>
  <si>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</si>
  <si>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</si>
  <si>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</si>
  <si>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</si>
  <si>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</si>
  <si>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</si>
  <si>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</si>
  <si>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</si>
  <si>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</si>
  <si>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</si>
  <si>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</si>
  <si>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</si>
  <si>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</si>
  <si>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</si>
  <si>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</si>
  <si>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</si>
  <si>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</si>
  <si>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</si>
  <si>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</si>
  <si>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</si>
  <si>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</si>
  <si>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</si>
  <si>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</si>
  <si>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</si>
  <si>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</si>
  <si>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</si>
  <si>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</si>
  <si>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</si>
  <si>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</si>
  <si>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</si>
  <si>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</si>
  <si>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</si>
  <si>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</si>
  <si>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</si>
  <si>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</si>
  <si>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</si>
  <si>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</si>
  <si>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</si>
  <si>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</si>
  <si>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</si>
  <si>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</si>
  <si>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</si>
  <si>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</si>
  <si>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</si>
  <si>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</si>
  <si>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</si>
  <si>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</si>
  <si>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</si>
  <si>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</si>
  <si>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</si>
  <si>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</si>
  <si>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</si>
  <si>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</si>
  <si>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</si>
  <si>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</si>
  <si>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</si>
  <si>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</si>
  <si>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</si>
  <si>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</si>
  <si>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</si>
  <si>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</si>
  <si>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</si>
  <si>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</si>
  <si>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</si>
  <si>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</si>
  <si>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</si>
  <si>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</si>
  <si>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</si>
  <si>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</si>
  <si>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</si>
  <si>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</si>
  <si>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</si>
  <si>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</si>
  <si>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</si>
  <si>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</si>
  <si>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</si>
  <si>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</si>
  <si>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</si>
  <si>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</si>
  <si>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</si>
  <si>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</si>
  <si>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</si>
  <si>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</si>
  <si>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</si>
  <si>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</si>
  <si>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</si>
  <si>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</si>
  <si>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</si>
  <si>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</si>
  <si>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</si>
  <si>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</si>
  <si>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</si>
  <si>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</si>
  <si>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</si>
  <si>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</si>
  <si>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</si>
  <si>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</si>
  <si>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</si>
  <si>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</si>
  <si>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</si>
  <si>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</si>
  <si>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</si>
  <si>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</si>
  <si>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</si>
  <si>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</si>
  <si>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</si>
  <si>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</si>
  <si>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</si>
  <si>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</si>
  <si>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</si>
  <si>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</si>
  <si>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</si>
  <si>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</si>
  <si>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</si>
  <si>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</si>
  <si>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</si>
  <si>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</si>
  <si>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</si>
  <si>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</si>
  <si>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</si>
  <si>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</si>
  <si>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</si>
  <si>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</si>
  <si>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</si>
  <si>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</si>
  <si>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</si>
  <si>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</si>
  <si>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</si>
  <si>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</si>
  <si>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</si>
  <si>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</si>
  <si>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</si>
  <si>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</si>
  <si>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</si>
  <si>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</si>
  <si>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</si>
  <si>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</si>
  <si>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</si>
  <si>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</si>
  <si>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</si>
  <si>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</si>
  <si>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</si>
  <si>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</si>
  <si>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</si>
  <si>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</si>
  <si>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</si>
  <si>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</si>
  <si>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</si>
  <si>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</si>
  <si>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</si>
  <si>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</si>
  <si>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</si>
  <si>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</si>
  <si>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</si>
  <si>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</si>
  <si>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</si>
  <si>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</si>
  <si>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</si>
  <si>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</si>
  <si>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</si>
  <si>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</si>
  <si>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</si>
  <si>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</si>
  <si>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</si>
  <si>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</si>
  <si>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</si>
  <si>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</si>
  <si>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</si>
  <si>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</si>
  <si>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</si>
  <si>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</si>
  <si>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</si>
  <si>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</si>
  <si>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</si>
  <si>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</si>
  <si>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</si>
  <si>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</si>
  <si>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</si>
  <si>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</si>
  <si>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</si>
  <si>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</si>
  <si>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</si>
  <si>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</si>
  <si>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</si>
  <si>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</si>
  <si>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</si>
  <si>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</si>
  <si>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</si>
  <si>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</si>
  <si>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</si>
  <si>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</si>
  <si>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</si>
  <si>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</si>
  <si>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</si>
  <si>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</si>
  <si>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</si>
  <si>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</si>
  <si>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</si>
  <si>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</si>
  <si>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</si>
  <si>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</si>
  <si>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</si>
  <si>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</si>
  <si>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</si>
  <si>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</si>
  <si>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</si>
  <si>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</si>
  <si>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</si>
  <si>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</si>
  <si>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</si>
  <si>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</si>
  <si>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</si>
  <si>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</si>
  <si>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</si>
  <si>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</si>
  <si>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</si>
  <si>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</si>
  <si>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</si>
  <si>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</si>
  <si>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</si>
  <si>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</si>
  <si>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</si>
  <si>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</si>
  <si>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</si>
  <si>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</si>
  <si>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</si>
  <si>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</si>
  <si>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</si>
  <si>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</si>
  <si>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</si>
  <si>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</si>
  <si>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</si>
  <si>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</si>
  <si>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</si>
  <si>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</si>
  <si>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</si>
  <si>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</si>
  <si>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</si>
  <si>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</si>
  <si>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</si>
  <si>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</si>
  <si>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</si>
  <si>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</si>
  <si>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</si>
  <si>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</si>
  <si>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</si>
  <si>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</si>
  <si>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</si>
  <si>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</si>
  <si>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</si>
  <si>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</si>
  <si>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</si>
  <si>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</si>
  <si>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</si>
  <si>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</si>
  <si>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</si>
  <si>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</si>
  <si>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</si>
  <si>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</si>
  <si>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</si>
  <si>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</si>
  <si>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</si>
  <si>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</si>
  <si>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</si>
  <si>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</si>
  <si>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</si>
  <si>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</si>
  <si>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</si>
  <si>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</si>
  <si>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</si>
  <si>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</si>
  <si>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</si>
  <si>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</si>
  <si>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</si>
  <si>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</si>
  <si>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</si>
  <si>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</si>
  <si>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</si>
  <si>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</si>
  <si>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</si>
  <si>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</si>
  <si>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</si>
  <si>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</si>
  <si>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</si>
  <si>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</si>
  <si>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</si>
  <si>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</si>
  <si>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</si>
  <si>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</si>
  <si>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</si>
  <si>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</si>
  <si>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</si>
  <si>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</si>
  <si>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</si>
  <si>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</si>
  <si>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</si>
  <si>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</si>
  <si>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</si>
  <si>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</si>
  <si>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</si>
  <si>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</si>
  <si>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</si>
  <si>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</si>
  <si>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</si>
  <si>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</si>
  <si>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</si>
  <si>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</si>
  <si>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</si>
  <si>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</si>
  <si>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</si>
  <si>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</si>
  <si>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</si>
  <si>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</si>
  <si>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</si>
  <si>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</si>
  <si>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</si>
  <si>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</si>
  <si>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</si>
  <si>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</si>
  <si>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</si>
  <si>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</si>
  <si>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</si>
  <si>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</si>
  <si>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</si>
  <si>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</si>
  <si>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</si>
  <si>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</si>
  <si>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</si>
  <si>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</si>
  <si>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</si>
  <si>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</si>
  <si>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</si>
  <si>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</si>
  <si>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</si>
  <si>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</si>
  <si>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</si>
  <si>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</si>
  <si>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</si>
  <si>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</si>
  <si>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</si>
  <si>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</si>
  <si>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</si>
  <si>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</si>
  <si>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</si>
  <si>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</si>
  <si>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</si>
  <si>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</si>
  <si>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</si>
  <si>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</si>
  <si>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</si>
  <si>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</si>
  <si>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</si>
  <si>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</si>
  <si>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</si>
  <si>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</si>
  <si>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</si>
  <si>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</si>
  <si>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</si>
  <si>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</si>
  <si>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</si>
  <si>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</si>
  <si>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</si>
  <si>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</si>
  <si>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</si>
  <si>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</si>
  <si>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</si>
  <si>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</si>
  <si>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</si>
  <si>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</si>
  <si>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</si>
  <si>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</si>
  <si>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</si>
  <si>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</si>
  <si>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</si>
  <si>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</si>
  <si>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</si>
  <si>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</si>
  <si>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</si>
  <si>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</si>
  <si>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</si>
  <si>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</si>
  <si>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</si>
  <si>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</si>
  <si>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</si>
  <si>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</si>
  <si>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</si>
  <si>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</si>
  <si>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</si>
  <si>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</si>
  <si>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</si>
  <si>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</si>
  <si>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</si>
  <si>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</si>
  <si>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</si>
  <si>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</si>
  <si>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</si>
  <si>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</si>
  <si>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</si>
  <si>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</si>
  <si>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</si>
  <si>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</si>
  <si>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</si>
  <si>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</si>
  <si>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</si>
  <si>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</si>
  <si>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</si>
  <si>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</si>
  <si>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</si>
  <si>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</si>
  <si>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</si>
  <si>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</si>
  <si>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</si>
  <si>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</si>
  <si>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</si>
  <si>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</si>
  <si>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</si>
  <si>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</si>
  <si>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</si>
  <si>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</si>
  <si>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</si>
  <si>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</si>
  <si>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</si>
  <si>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</si>
  <si>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</si>
  <si>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</si>
  <si>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</si>
  <si>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</si>
  <si>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</si>
  <si>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</si>
  <si>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</si>
  <si>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</si>
  <si>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</si>
  <si>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</si>
  <si>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</si>
  <si>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</si>
  <si>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</si>
  <si>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</si>
  <si>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</si>
  <si>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</si>
  <si>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</si>
  <si>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</si>
  <si>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</si>
  <si>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</si>
  <si>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</si>
  <si>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</si>
  <si>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</si>
  <si>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</si>
  <si>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</si>
  <si>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</si>
  <si>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</si>
  <si>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</si>
  <si>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</si>
  <si>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</si>
  <si>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</si>
  <si>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</si>
  <si>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</si>
  <si>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</si>
  <si>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</si>
  <si>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</si>
  <si>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</si>
  <si>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</si>
  <si>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</si>
  <si>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</si>
  <si>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</si>
  <si>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</si>
  <si>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</si>
  <si>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</si>
  <si>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</si>
  <si>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</si>
  <si>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</si>
  <si>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</si>
  <si>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</si>
  <si>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</si>
  <si>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</si>
  <si>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</si>
  <si>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</si>
  <si>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</si>
  <si>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</si>
  <si>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</si>
  <si>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</si>
  <si>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</si>
  <si>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</si>
  <si>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</si>
  <si>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</si>
  <si>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</si>
  <si>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</si>
  <si>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</si>
  <si>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</si>
  <si>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</si>
  <si>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</si>
  <si>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</si>
  <si>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</si>
  <si>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</si>
  <si>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</si>
  <si>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</si>
  <si>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</si>
  <si>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</si>
  <si>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</si>
  <si>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</si>
  <si>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</si>
  <si>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</si>
  <si>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</si>
  <si>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</si>
  <si>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</si>
  <si>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</si>
  <si>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</si>
  <si>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</si>
  <si>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</si>
  <si>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</si>
  <si>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</si>
  <si>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</si>
  <si>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</si>
  <si>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</si>
  <si>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</si>
  <si>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</si>
  <si>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</si>
  <si>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</si>
  <si>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</si>
  <si>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</si>
  <si>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</si>
  <si>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</si>
  <si>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</si>
  <si>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</si>
  <si>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</si>
  <si>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</si>
  <si>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</si>
  <si>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</si>
  <si>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</si>
  <si>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</si>
  <si>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</si>
  <si>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</si>
  <si>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</si>
  <si>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</si>
  <si>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</si>
  <si>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</si>
  <si>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</si>
  <si>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</si>
  <si>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</si>
  <si>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</si>
  <si>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</si>
  <si>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</si>
  <si>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</si>
  <si>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</si>
  <si>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</si>
  <si>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</si>
  <si>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</si>
  <si>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</si>
  <si>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</si>
  <si>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</si>
  <si>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</si>
  <si>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</si>
  <si>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</si>
  <si>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</si>
  <si>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</si>
  <si>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</si>
  <si>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</si>
  <si>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</si>
  <si>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</si>
  <si>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</si>
  <si>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</si>
  <si>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</si>
  <si>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</si>
  <si>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</si>
  <si>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</si>
  <si>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</si>
  <si>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</si>
  <si>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</si>
  <si>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</si>
  <si>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</si>
  <si>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</si>
  <si>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</si>
  <si>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</si>
  <si>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</si>
  <si>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</si>
  <si>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</si>
  <si>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</si>
  <si>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</si>
  <si>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</si>
  <si>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</si>
  <si>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</si>
  <si>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</si>
  <si>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</si>
  <si>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</si>
  <si>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</si>
  <si>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</si>
  <si>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</si>
  <si>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</si>
  <si>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</si>
  <si>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</si>
  <si>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</si>
  <si>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</si>
  <si>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</si>
  <si>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</si>
  <si>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</si>
  <si>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</si>
  <si>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</si>
  <si>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</si>
  <si>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</si>
  <si>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</si>
  <si>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</si>
  <si>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</si>
  <si>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</si>
  <si>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</si>
  <si>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</si>
  <si>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</si>
  <si>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</si>
  <si>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</si>
  <si>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</si>
  <si>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</si>
  <si>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</si>
  <si>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</si>
  <si>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</si>
  <si>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</si>
  <si>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</si>
  <si>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</si>
  <si>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</si>
  <si>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</si>
  <si>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</si>
  <si>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</si>
  <si>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</si>
  <si>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</si>
  <si>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</si>
  <si>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</si>
  <si>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</si>
  <si>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</si>
  <si>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</si>
  <si>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</si>
  <si>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</si>
  <si>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</si>
  <si>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</si>
  <si>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</si>
  <si>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</si>
  <si>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</si>
  <si>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</si>
  <si>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</si>
  <si>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</si>
  <si>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</si>
  <si>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</si>
  <si>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</si>
  <si>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</si>
  <si>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</si>
  <si>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</si>
  <si>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</si>
  <si>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</si>
  <si>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</si>
  <si>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</si>
  <si>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</si>
  <si>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</si>
  <si>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</si>
  <si>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</si>
  <si>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</si>
  <si>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</si>
  <si>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</si>
  <si>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</si>
  <si>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</si>
  <si>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</si>
  <si>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</si>
  <si>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</si>
  <si>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</si>
  <si>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</si>
  <si>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</si>
  <si>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</si>
  <si>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</si>
  <si>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</si>
  <si>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</si>
  <si>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</si>
  <si>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</si>
  <si>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</si>
  <si>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</si>
  <si>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</si>
  <si>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</si>
  <si>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</si>
  <si>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</si>
  <si>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</si>
  <si>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</si>
  <si>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</si>
  <si>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</si>
  <si>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</si>
  <si>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</si>
  <si>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</si>
  <si>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</si>
  <si>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</si>
  <si>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</si>
  <si>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</si>
  <si>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</si>
  <si>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</si>
  <si>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</si>
  <si>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</si>
  <si>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</si>
  <si>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</si>
  <si>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</si>
  <si>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</si>
  <si>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</si>
  <si>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</si>
  <si>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</si>
  <si>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</si>
  <si>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</si>
  <si>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</si>
  <si>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</si>
  <si>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</si>
  <si>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</si>
  <si>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</si>
  <si>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</si>
  <si>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</si>
  <si>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</si>
  <si>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</si>
  <si>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</si>
  <si>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</si>
  <si>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</si>
  <si>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</si>
  <si>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</si>
  <si>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</si>
  <si>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</si>
  <si>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</si>
  <si>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</si>
  <si>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</si>
  <si>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</si>
  <si>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</si>
  <si>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</si>
  <si>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</si>
  <si>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</si>
  <si>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</si>
  <si>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</si>
  <si>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</si>
  <si>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</si>
  <si>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</si>
  <si>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</si>
  <si>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</si>
  <si>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</si>
  <si>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</si>
  <si>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</si>
  <si>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</si>
  <si>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</si>
  <si>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</si>
  <si>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</si>
  <si>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</si>
  <si>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</si>
  <si>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</si>
  <si>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</si>
  <si>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</si>
  <si>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</si>
  <si>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</si>
  <si>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</si>
  <si>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</si>
  <si>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</si>
  <si>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</si>
  <si>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</si>
  <si>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</si>
  <si>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</si>
  <si>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</si>
  <si>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</si>
  <si>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</si>
  <si>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</si>
  <si>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</si>
  <si>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</si>
  <si>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</si>
  <si>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</si>
  <si>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</si>
  <si>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</si>
  <si>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</si>
  <si>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</si>
  <si>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</si>
  <si>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</si>
  <si>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</si>
  <si>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</si>
  <si>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</si>
  <si>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</si>
  <si>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</si>
  <si>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</si>
  <si>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</si>
  <si>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</si>
  <si>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</si>
  <si>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</si>
  <si>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</si>
  <si>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</si>
  <si>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</si>
  <si>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</si>
  <si>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</si>
  <si>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</si>
  <si>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</si>
  <si>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</si>
  <si>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</si>
  <si>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</si>
  <si>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</si>
  <si>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</si>
  <si>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</si>
  <si>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</si>
  <si>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</si>
  <si>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</si>
  <si>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</si>
  <si>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</si>
  <si>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</si>
  <si>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</si>
  <si>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</si>
  <si>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</si>
  <si>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</si>
  <si>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</si>
  <si>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</si>
  <si>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</si>
  <si>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</si>
  <si>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</si>
  <si>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</si>
  <si>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</si>
  <si>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</si>
  <si>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</si>
  <si>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</si>
  <si>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</si>
  <si>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</si>
  <si>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</si>
  <si>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</si>
  <si>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</si>
  <si>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</si>
  <si>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</si>
  <si>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</si>
  <si>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</si>
  <si>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</si>
  <si>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</si>
  <si>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</si>
  <si>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</si>
  <si>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</si>
  <si>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</si>
  <si>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</si>
  <si>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</si>
  <si>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</si>
  <si>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</si>
  <si>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</si>
  <si>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</si>
  <si>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</si>
  <si>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</si>
  <si>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</si>
  <si>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</si>
  <si>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</si>
  <si>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</si>
  <si>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</si>
  <si>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</si>
  <si>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</si>
  <si>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</si>
  <si>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</si>
  <si>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</si>
  <si>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</si>
  <si>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</si>
  <si>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</si>
  <si>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</si>
  <si>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</si>
  <si>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</si>
  <si>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</si>
  <si>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</si>
  <si>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</si>
  <si>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</si>
  <si>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</si>
  <si>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</si>
  <si>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</si>
  <si>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</si>
  <si>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</si>
  <si>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</si>
  <si>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</si>
  <si>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</si>
  <si>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</si>
  <si>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</si>
  <si>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</si>
  <si>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</si>
  <si>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</si>
  <si>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</si>
  <si>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</si>
  <si>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</si>
  <si>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</si>
  <si>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</si>
  <si>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</si>
  <si>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</si>
  <si>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</si>
  <si>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</si>
  <si>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</si>
  <si>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</si>
  <si>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</si>
  <si>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</si>
  <si>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</si>
  <si>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</si>
  <si>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</si>
  <si>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</si>
  <si>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</si>
  <si>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</si>
  <si>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</si>
  <si>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</si>
  <si>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</si>
  <si>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</si>
  <si>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</si>
  <si>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</si>
  <si>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</si>
  <si>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</si>
  <si>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</si>
  <si>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</si>
  <si>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</si>
  <si>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</si>
  <si>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</si>
  <si>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</si>
  <si>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</si>
  <si>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</si>
  <si>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</si>
  <si>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</si>
  <si>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</si>
  <si>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</si>
  <si>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</si>
  <si>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</si>
  <si>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</si>
  <si>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</si>
  <si>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</si>
  <si>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</si>
  <si>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</si>
  <si>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</si>
  <si>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</si>
  <si>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</si>
  <si>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</si>
  <si>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</si>
  <si>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</si>
  <si>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</si>
  <si>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</si>
  <si>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</si>
  <si>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</si>
  <si>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</si>
  <si>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</si>
  <si>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</si>
  <si>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</si>
  <si>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</si>
  <si>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</si>
  <si>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</si>
  <si>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</si>
  <si>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</si>
  <si>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</si>
  <si>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</si>
  <si>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</si>
  <si>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</si>
  <si>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</si>
  <si>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</si>
  <si>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</si>
  <si>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</si>
  <si>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</si>
  <si>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</si>
  <si>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</si>
  <si>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</si>
  <si>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</si>
  <si>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</si>
  <si>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</si>
  <si>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</si>
  <si>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</si>
  <si>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</si>
  <si>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</si>
  <si>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</si>
  <si>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</si>
  <si>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</si>
  <si>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</si>
  <si>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</si>
  <si>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</si>
  <si>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</si>
  <si>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</si>
  <si>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</si>
  <si>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</si>
  <si>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</si>
  <si>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</si>
  <si>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</si>
  <si>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</si>
  <si>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</si>
  <si>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</si>
  <si>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</si>
  <si>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</si>
  <si>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</si>
  <si>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</si>
  <si>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</si>
  <si>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</si>
  <si>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</si>
  <si>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</si>
  <si>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</si>
  <si>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</si>
  <si>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</si>
  <si>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</si>
  <si>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</si>
  <si>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</si>
  <si>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</si>
  <si>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</si>
  <si>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</si>
  <si>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</si>
  <si>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</si>
  <si>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</si>
  <si>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</si>
  <si>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</si>
  <si>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</si>
  <si>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</si>
  <si>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</si>
  <si>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</si>
  <si>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</si>
  <si>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</si>
  <si>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</si>
  <si>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</si>
  <si>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</si>
  <si>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</si>
  <si>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</si>
  <si>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</si>
  <si>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</si>
  <si>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</si>
  <si>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</si>
  <si>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</si>
  <si>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</si>
  <si>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</si>
  <si>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</si>
  <si>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</si>
  <si>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</si>
  <si>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</si>
  <si>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</si>
  <si>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</si>
  <si>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</si>
  <si>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</si>
  <si>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</si>
  <si>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</si>
  <si>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</si>
  <si>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</si>
  <si>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</si>
  <si>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</si>
  <si>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</si>
  <si>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</si>
  <si>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</si>
  <si>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</si>
  <si>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</si>
  <si>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</si>
  <si>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</si>
  <si>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</si>
  <si>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</si>
  <si>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</si>
  <si>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</si>
  <si>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</si>
  <si>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</si>
  <si>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</si>
  <si>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</si>
  <si>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</si>
  <si>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</si>
  <si>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</si>
  <si>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</si>
  <si>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</si>
  <si>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</si>
  <si>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</si>
  <si>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</si>
  <si>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</si>
  <si>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</si>
  <si>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</si>
  <si>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</si>
  <si>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</si>
  <si>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</si>
  <si>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</si>
  <si>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</si>
  <si>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</si>
  <si>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</si>
  <si>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</si>
  <si>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</si>
  <si>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</si>
  <si>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</si>
  <si>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</si>
  <si>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</si>
  <si>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</si>
  <si>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</si>
  <si>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</si>
  <si>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</si>
  <si>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</si>
  <si>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</si>
  <si>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</si>
  <si>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</si>
  <si>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</si>
  <si>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</si>
  <si>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</si>
  <si>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</si>
  <si>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</si>
  <si>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</si>
  <si>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</si>
  <si>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</si>
  <si>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</si>
  <si>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</si>
  <si>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</si>
  <si>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</si>
  <si>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</si>
  <si>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</si>
  <si>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</si>
  <si>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</si>
  <si>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</si>
  <si>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</si>
  <si>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</si>
  <si>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</si>
  <si>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</si>
  <si>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</si>
  <si>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</si>
  <si>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</si>
  <si>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</si>
  <si>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</si>
  <si>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</si>
  <si>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</si>
  <si>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</si>
  <si>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</si>
  <si>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</si>
  <si>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</si>
  <si>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</si>
  <si>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</si>
  <si>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</si>
  <si>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</si>
  <si>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</si>
  <si>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</si>
  <si>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</si>
  <si>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</si>
  <si>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</si>
  <si>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</si>
  <si>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</si>
  <si>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</si>
  <si>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</si>
  <si>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</si>
  <si>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</si>
  <si>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</si>
  <si>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</si>
  <si>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</si>
  <si>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</si>
  <si>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</si>
  <si>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</si>
  <si>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</si>
  <si>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</si>
  <si>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</si>
  <si>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</si>
  <si>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</si>
  <si>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</si>
  <si>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</si>
  <si>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</si>
  <si>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</si>
  <si>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</si>
  <si>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</si>
  <si>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</si>
  <si>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</si>
  <si>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</si>
  <si>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</si>
  <si>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</si>
  <si>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</si>
  <si>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</si>
  <si>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</si>
  <si>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</si>
  <si>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</si>
  <si>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</si>
  <si>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</si>
  <si>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</si>
  <si>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</si>
  <si>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</si>
  <si>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</si>
  <si>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</si>
  <si>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</si>
  <si>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</si>
  <si>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</si>
  <si>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</si>
  <si>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</si>
  <si>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</si>
  <si>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</si>
  <si>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</si>
  <si>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</si>
  <si>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</si>
  <si>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</si>
  <si>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</si>
  <si>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</si>
  <si>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</si>
  <si>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</si>
  <si>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</si>
  <si>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</si>
  <si>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</si>
  <si>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</si>
  <si>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</si>
  <si>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</si>
  <si>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</si>
  <si>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</si>
  <si>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</si>
  <si>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</si>
  <si>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</si>
  <si>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</si>
  <si>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</si>
  <si>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</si>
  <si>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</si>
  <si>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</si>
  <si>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</si>
  <si>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</si>
  <si>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</si>
  <si>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</si>
  <si>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</si>
  <si>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</si>
  <si>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</si>
  <si>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</si>
  <si>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</si>
  <si>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</si>
  <si>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</si>
  <si>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</si>
  <si>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</si>
  <si>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</si>
  <si>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</si>
  <si>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</si>
  <si>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</si>
  <si>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</si>
  <si>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</si>
  <si>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</si>
  <si>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</si>
  <si>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</si>
  <si>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</si>
  <si>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</si>
  <si>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</si>
  <si>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</si>
  <si>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</si>
  <si>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</si>
  <si>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</si>
  <si>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</si>
  <si>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</si>
  <si>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</si>
  <si>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</si>
  <si>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</si>
  <si>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</si>
  <si>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</si>
  <si>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</si>
  <si>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</si>
  <si>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</si>
  <si>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</si>
  <si>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</si>
  <si>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</si>
  <si>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</si>
  <si>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</si>
  <si>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</si>
  <si>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</si>
  <si>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</si>
  <si>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</si>
  <si>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</si>
  <si>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</si>
  <si>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</si>
  <si>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</si>
  <si>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</si>
  <si>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</si>
  <si>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</si>
  <si>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</si>
  <si>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</si>
  <si>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</si>
  <si>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</si>
  <si>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</si>
  <si>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</si>
  <si>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</si>
  <si>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</si>
  <si>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</si>
  <si>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</si>
  <si>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</si>
  <si>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</si>
  <si>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</si>
  <si>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</si>
  <si>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</si>
  <si>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</si>
  <si>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</si>
  <si>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</si>
  <si>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</si>
  <si>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</si>
  <si>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</si>
  <si>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</si>
  <si>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</si>
  <si>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</si>
  <si>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</si>
  <si>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</si>
  <si>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</si>
  <si>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</si>
  <si>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</si>
  <si>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</si>
  <si>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</si>
  <si>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</si>
  <si>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</si>
  <si>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</si>
  <si>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</si>
  <si>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</si>
  <si>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</si>
  <si>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</si>
  <si>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</si>
  <si>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</si>
  <si>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</si>
  <si>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</si>
  <si>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</si>
  <si>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</si>
  <si>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</si>
  <si>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</si>
  <si>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</si>
  <si>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</si>
  <si>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</si>
  <si>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</si>
  <si>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</si>
  <si>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</si>
  <si>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</si>
  <si>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</si>
  <si>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</si>
  <si>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</si>
  <si>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</si>
  <si>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</si>
  <si>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</si>
  <si>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</si>
  <si>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</si>
  <si>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</si>
  <si>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</si>
  <si>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</si>
  <si>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</si>
  <si>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</si>
  <si>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</si>
  <si>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</si>
  <si>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</si>
  <si>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</si>
  <si>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</si>
  <si>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</si>
  <si>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</si>
  <si>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</si>
  <si>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</si>
  <si>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</si>
  <si>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</si>
  <si>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</si>
  <si>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</si>
  <si>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</si>
  <si>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</si>
  <si>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</si>
  <si>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</si>
  <si>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</si>
  <si>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</si>
  <si>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</si>
  <si>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</si>
  <si>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</si>
  <si>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</si>
  <si>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</si>
  <si>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</si>
  <si>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</si>
  <si>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</si>
  <si>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</si>
  <si>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</si>
  <si>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</si>
  <si>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</si>
  <si>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</si>
  <si>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</si>
  <si>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</si>
  <si>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</si>
  <si>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</si>
  <si>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</si>
  <si>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</si>
  <si>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</si>
  <si>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</si>
  <si>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</si>
  <si>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</si>
  <si>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</si>
  <si>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</si>
  <si>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</si>
  <si>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</si>
  <si>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</si>
  <si>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</si>
  <si>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</si>
  <si>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</si>
  <si>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</si>
  <si>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</si>
  <si>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</si>
  <si>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</si>
  <si>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</si>
  <si>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</si>
  <si>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</si>
  <si>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</si>
  <si>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</si>
  <si>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</si>
  <si>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</si>
  <si>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</si>
  <si>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</si>
  <si>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</si>
  <si>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</si>
  <si>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</si>
  <si>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</si>
  <si>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</si>
  <si>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</si>
  <si>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</si>
  <si>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</si>
  <si>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</si>
  <si>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</si>
  <si>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</si>
  <si>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</si>
  <si>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</si>
  <si>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</si>
  <si>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</si>
  <si>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</si>
  <si>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</si>
  <si>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</si>
  <si>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</si>
  <si>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</si>
  <si>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</si>
  <si>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</si>
  <si>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</si>
  <si>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</si>
  <si>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</si>
  <si>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</si>
  <si>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</si>
  <si>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</si>
  <si>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</si>
  <si>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</si>
  <si>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</si>
  <si>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</si>
  <si>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</si>
  <si>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</si>
  <si>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</si>
  <si>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</si>
  <si>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</si>
  <si>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</si>
  <si>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</si>
  <si>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</si>
  <si>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</si>
  <si>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</si>
  <si>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</si>
  <si>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</si>
  <si>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</si>
  <si>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</si>
  <si>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</si>
  <si>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</si>
  <si>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</si>
  <si>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</si>
  <si>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</si>
  <si>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</si>
  <si>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</si>
  <si>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</si>
  <si>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</si>
  <si>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</si>
  <si>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</si>
  <si>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</si>
  <si>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</si>
  <si>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</si>
  <si>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</si>
  <si>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</si>
  <si>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</si>
  <si>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</si>
  <si>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</si>
  <si>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</si>
  <si>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</si>
  <si>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</si>
  <si>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</si>
  <si>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</si>
  <si>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</si>
  <si>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</si>
  <si>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</si>
  <si>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</si>
  <si>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</si>
  <si>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</si>
  <si>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</si>
  <si>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</si>
  <si>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</si>
  <si>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</si>
  <si>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</si>
  <si>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</si>
  <si>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</si>
  <si>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</si>
  <si>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</si>
  <si>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</si>
  <si>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</si>
  <si>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</si>
  <si>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</si>
  <si>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</si>
  <si>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</si>
  <si>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</si>
  <si>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</si>
  <si>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</si>
  <si>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</si>
  <si>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</si>
  <si>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</si>
  <si>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</si>
  <si>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</si>
  <si>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</si>
  <si>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</si>
  <si>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</si>
  <si>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</si>
  <si>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</si>
  <si>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</si>
  <si>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</si>
  <si>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</si>
  <si>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</si>
  <si>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</si>
  <si>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</si>
  <si>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</si>
  <si>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</si>
  <si>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</si>
  <si>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</si>
  <si>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</si>
  <si>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</si>
  <si>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</si>
  <si>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</si>
  <si>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</si>
  <si>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</si>
  <si>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</si>
  <si>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</si>
  <si>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</si>
  <si>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</si>
  <si>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</si>
  <si>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</si>
  <si>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</si>
  <si>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</si>
  <si>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</si>
  <si>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</si>
  <si>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</si>
  <si>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</si>
  <si>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</si>
  <si>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</si>
  <si>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</si>
  <si>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</si>
  <si>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</si>
  <si>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</si>
  <si>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</si>
  <si>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</si>
  <si>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</si>
  <si>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</si>
  <si>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</si>
  <si>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</si>
  <si>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</si>
  <si>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</si>
  <si>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</si>
  <si>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</si>
  <si>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</si>
  <si>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</si>
  <si>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</si>
  <si>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</si>
  <si>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</si>
  <si>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</si>
  <si>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</si>
  <si>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</si>
  <si>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</si>
  <si>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</si>
  <si>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</si>
  <si>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</si>
  <si>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</si>
  <si>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</si>
  <si>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</si>
  <si>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</si>
  <si>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</si>
  <si>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</si>
  <si>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</si>
  <si>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</si>
  <si>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</si>
  <si>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</si>
  <si>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</si>
  <si>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</si>
  <si>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</si>
  <si>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</si>
  <si>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</si>
  <si>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</si>
  <si>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</si>
  <si>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</si>
  <si>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</si>
  <si>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</si>
  <si>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</si>
  <si>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</si>
  <si>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</si>
  <si>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</si>
  <si>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</si>
  <si>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</si>
  <si>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</si>
  <si>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</si>
  <si>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</si>
  <si>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</si>
  <si>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</si>
  <si>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</si>
  <si>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</si>
  <si>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</si>
  <si>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</si>
  <si>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</si>
  <si>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</si>
  <si>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</si>
  <si>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</si>
  <si>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</si>
  <si>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</si>
  <si>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</si>
  <si>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</si>
  <si>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</si>
  <si>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</si>
  <si>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</si>
  <si>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</si>
  <si>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</si>
  <si>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</si>
  <si>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</si>
  <si>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</si>
  <si>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</si>
  <si>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</si>
  <si>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</si>
  <si>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</si>
  <si>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</si>
  <si>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</si>
  <si>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</si>
  <si>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</si>
  <si>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</si>
  <si>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</si>
  <si>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</si>
  <si>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</si>
  <si>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</si>
  <si>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</si>
  <si>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</si>
  <si>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</si>
  <si>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</si>
  <si>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</si>
  <si>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</si>
  <si>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</si>
  <si>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</si>
  <si>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</si>
  <si>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</si>
  <si>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</si>
  <si>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</si>
  <si>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</si>
  <si>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</si>
  <si>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</si>
  <si>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</si>
  <si>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</si>
  <si>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</si>
  <si>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</si>
  <si>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</si>
  <si>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</si>
  <si>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</si>
  <si>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</si>
  <si>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</si>
  <si>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</si>
  <si>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</si>
  <si>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</si>
  <si>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</si>
  <si>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</si>
  <si>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</si>
  <si>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</si>
  <si>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</si>
  <si>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</si>
  <si>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</si>
  <si>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</si>
  <si>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</si>
  <si>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</si>
  <si>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</si>
  <si>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</si>
  <si>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</si>
  <si>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</si>
  <si>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</si>
  <si>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</si>
  <si>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</si>
  <si>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</si>
  <si>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</si>
  <si>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</si>
  <si>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</si>
  <si>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</si>
  <si>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</si>
  <si>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</si>
  <si>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</si>
  <si>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</si>
  <si>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</si>
  <si>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</si>
  <si>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</si>
  <si>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</si>
  <si>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</si>
  <si>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</si>
  <si>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</si>
  <si>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</si>
  <si>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</si>
  <si>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</si>
  <si>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</si>
  <si>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</si>
  <si>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</si>
  <si>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</si>
  <si>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</si>
  <si>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</si>
  <si>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</si>
  <si>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</si>
  <si>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</si>
  <si>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</si>
  <si>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</si>
  <si>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</si>
  <si>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</si>
  <si>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</si>
  <si>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</si>
  <si>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</si>
  <si>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</si>
  <si>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</si>
  <si>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</si>
  <si>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</si>
  <si>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</si>
  <si>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</si>
  <si>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</si>
  <si>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</si>
  <si>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</si>
  <si>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</si>
  <si>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</si>
  <si>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</si>
  <si>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</si>
  <si>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</si>
  <si>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</si>
  <si>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</si>
  <si>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</si>
  <si>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</si>
  <si>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</si>
  <si>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</si>
  <si>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</si>
  <si>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</si>
  <si>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</si>
  <si>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</si>
  <si>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</si>
  <si>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</si>
  <si>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</si>
  <si>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</si>
  <si>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</si>
  <si>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</si>
  <si>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</si>
  <si>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</si>
  <si>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</si>
  <si>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</si>
  <si>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</si>
  <si>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</si>
  <si>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</si>
  <si>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</si>
  <si>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</si>
  <si>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</si>
  <si>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</si>
  <si>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</si>
  <si>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</si>
  <si>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</si>
  <si>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</si>
  <si>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</si>
  <si>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</si>
  <si>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</si>
  <si>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</si>
  <si>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</si>
  <si>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</si>
  <si>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</si>
  <si>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</si>
  <si>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</si>
  <si>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</si>
  <si>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</si>
  <si>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</si>
  <si>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</si>
  <si>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</si>
  <si>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</si>
  <si>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</si>
  <si>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</si>
  <si>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</si>
  <si>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</si>
  <si>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</si>
  <si>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</si>
  <si>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</si>
  <si>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</si>
  <si>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</si>
  <si>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</si>
  <si>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</si>
  <si>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</si>
  <si>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</si>
  <si>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</si>
  <si>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</si>
  <si>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</si>
  <si>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</si>
  <si>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</si>
  <si>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</si>
  <si>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</si>
  <si>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</si>
  <si>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</si>
  <si>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</si>
  <si>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</si>
  <si>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</si>
  <si>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</si>
  <si>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</si>
  <si>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</si>
  <si>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</si>
  <si>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</si>
  <si>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</si>
  <si>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</si>
  <si>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</si>
  <si>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</si>
  <si>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</si>
  <si>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</si>
  <si>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</si>
  <si>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</si>
  <si>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</si>
  <si>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</si>
  <si>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</si>
  <si>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</si>
  <si>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</si>
  <si>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</si>
  <si>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</si>
  <si>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</si>
  <si>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</si>
  <si>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</si>
  <si>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</si>
  <si>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</si>
  <si>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</si>
  <si>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</si>
  <si>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</si>
  <si>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</si>
  <si>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</si>
  <si>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</si>
  <si>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</si>
  <si>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</si>
  <si>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</si>
  <si>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</si>
  <si>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</si>
  <si>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</si>
  <si>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</si>
  <si>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</si>
  <si>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</si>
  <si>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</si>
  <si>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</si>
  <si>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</si>
  <si>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</si>
  <si>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</si>
  <si>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</si>
  <si>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</si>
  <si>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</si>
  <si>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</si>
  <si>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</si>
  <si>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</si>
  <si>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</si>
  <si>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</si>
  <si>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</si>
  <si>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</si>
  <si>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</si>
  <si>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</si>
  <si>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</si>
  <si>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</si>
  <si>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</si>
  <si>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</si>
  <si>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</si>
  <si>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</si>
  <si>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</si>
  <si>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</si>
  <si>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</si>
  <si>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</si>
  <si>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</si>
  <si>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</si>
  <si>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</si>
  <si>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</si>
  <si>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</si>
  <si>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</si>
  <si>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</si>
  <si>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</si>
  <si>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</si>
  <si>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</si>
  <si>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</si>
  <si>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</si>
  <si>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</si>
  <si>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</si>
  <si>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</si>
  <si>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</si>
  <si>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</si>
  <si>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</si>
  <si>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</si>
  <si>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</si>
  <si>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</si>
  <si>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</si>
  <si>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</si>
  <si>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</si>
  <si>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</si>
  <si>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</si>
  <si>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</si>
  <si>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</si>
  <si>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</si>
  <si>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</si>
  <si>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</si>
  <si>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</si>
  <si>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</si>
  <si>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</si>
  <si>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</si>
  <si>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</si>
  <si>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</si>
  <si>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</si>
  <si>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</si>
  <si>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</si>
  <si>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</si>
  <si>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</si>
  <si>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</si>
  <si>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</si>
  <si>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</si>
  <si>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</si>
  <si>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</si>
  <si>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</si>
  <si>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</si>
  <si>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</si>
  <si>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</si>
  <si>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</si>
  <si>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</si>
  <si>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</si>
  <si>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</si>
  <si>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</si>
  <si>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</si>
  <si>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</si>
  <si>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</si>
  <si>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</si>
  <si>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</si>
  <si>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</si>
  <si>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</si>
  <si>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</si>
  <si>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</si>
  <si>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</si>
  <si>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</si>
  <si>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</si>
  <si>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</si>
  <si>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</si>
  <si>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</si>
  <si>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</si>
  <si>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</si>
  <si>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</si>
  <si>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</si>
  <si>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</si>
  <si>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</si>
  <si>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</si>
  <si>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</si>
  <si>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</si>
  <si>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</si>
  <si>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</si>
  <si>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</si>
  <si>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</si>
  <si>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</si>
  <si>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</si>
  <si>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</si>
  <si>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</si>
  <si>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</si>
  <si>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</si>
  <si>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</si>
  <si>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</si>
  <si>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</si>
  <si>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</si>
  <si>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</si>
  <si>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</si>
  <si>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</si>
  <si>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</si>
  <si>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</si>
  <si>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</si>
  <si>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</si>
  <si>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</si>
  <si>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</si>
  <si>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</si>
  <si>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</si>
  <si>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</si>
  <si>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</si>
  <si>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</si>
  <si>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</si>
  <si>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</si>
  <si>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</si>
  <si>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</si>
  <si>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</si>
  <si>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</si>
  <si>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</si>
  <si>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</si>
  <si>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</si>
  <si>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</si>
  <si>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</si>
  <si>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</si>
  <si>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</si>
  <si>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</si>
  <si>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</si>
  <si>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</si>
  <si>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</si>
  <si>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</si>
  <si>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</si>
  <si>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</si>
  <si>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</si>
  <si>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</si>
  <si>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</si>
  <si>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</si>
  <si>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</si>
  <si>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</si>
  <si>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</si>
  <si>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</si>
  <si>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</si>
  <si>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</si>
  <si>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</si>
  <si>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</si>
  <si>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</si>
  <si>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</si>
  <si>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</si>
  <si>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</si>
  <si>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</si>
  <si>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</si>
  <si>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</si>
  <si>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</si>
  <si>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</si>
  <si>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</si>
  <si>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</si>
  <si>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</si>
  <si>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</si>
  <si>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</si>
  <si>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</si>
  <si>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</si>
  <si>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</si>
  <si>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</si>
  <si>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</si>
  <si>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</si>
  <si>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</si>
  <si>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</si>
  <si>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</si>
  <si>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</si>
  <si>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</si>
  <si>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</si>
  <si>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</si>
  <si>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</si>
  <si>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</si>
  <si>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</si>
  <si>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</si>
  <si>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</si>
  <si>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</si>
  <si>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</si>
  <si>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</si>
  <si>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</si>
  <si>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</si>
  <si>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</si>
  <si>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</si>
  <si>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</si>
  <si>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</si>
  <si>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</si>
  <si>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</si>
  <si>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</si>
  <si>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</si>
  <si>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</si>
  <si>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</si>
  <si>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</si>
  <si>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</si>
  <si>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</si>
  <si>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</si>
  <si>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</si>
  <si>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</si>
  <si>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</si>
  <si>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</si>
  <si>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</si>
  <si>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</si>
  <si>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</si>
  <si>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</si>
  <si>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</si>
  <si>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</si>
  <si>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</si>
  <si>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</si>
  <si>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</si>
  <si>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</si>
  <si>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</si>
  <si>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</si>
  <si>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</si>
  <si>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</si>
  <si>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</si>
  <si>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</si>
  <si>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</si>
  <si>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</si>
  <si>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</si>
  <si>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</si>
  <si>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</si>
  <si>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</si>
  <si>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</si>
  <si>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</si>
  <si>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</si>
  <si>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</si>
  <si>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</si>
  <si>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</si>
  <si>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</si>
  <si>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</si>
  <si>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</si>
  <si>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</si>
  <si>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</si>
  <si>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</si>
  <si>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</si>
  <si>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</si>
  <si>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</si>
  <si>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</si>
  <si>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</si>
  <si>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</si>
  <si>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</si>
  <si>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</si>
  <si>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</si>
  <si>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</si>
  <si>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</si>
  <si>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</si>
  <si>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</si>
  <si>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</si>
  <si>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</si>
  <si>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</si>
  <si>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</si>
  <si>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</si>
  <si>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</si>
  <si>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</si>
  <si>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</si>
  <si>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</si>
  <si>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</si>
  <si>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</si>
  <si>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</si>
  <si>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</si>
  <si>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</si>
  <si>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</si>
  <si>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</si>
  <si>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</si>
  <si>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</si>
  <si>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</si>
  <si>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</si>
  <si>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</si>
  <si>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</si>
  <si>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</si>
  <si>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</si>
  <si>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</si>
  <si>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</si>
  <si>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</si>
  <si>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</si>
  <si>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</si>
  <si>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</si>
  <si>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</si>
  <si>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</si>
  <si>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</si>
  <si>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</si>
  <si>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</si>
  <si>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</si>
  <si>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</si>
  <si>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</si>
  <si>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</si>
  <si>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</si>
  <si>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</si>
  <si>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</si>
  <si>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</si>
  <si>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</si>
  <si>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</si>
  <si>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</si>
  <si>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</si>
  <si>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</si>
  <si>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</si>
  <si>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</si>
  <si>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</si>
  <si>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</si>
  <si>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</si>
  <si>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</si>
  <si>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</si>
  <si>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</si>
  <si>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</si>
  <si>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</si>
  <si>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</si>
  <si>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</si>
  <si>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</si>
  <si>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</si>
  <si>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</si>
  <si>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</si>
  <si>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</si>
  <si>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</si>
  <si>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</si>
  <si>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</si>
  <si>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</si>
  <si>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</si>
  <si>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</si>
  <si>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</si>
  <si>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</si>
  <si>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</si>
  <si>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</si>
  <si>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</si>
  <si>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</si>
  <si>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</si>
  <si>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</si>
  <si>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</si>
  <si>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</si>
  <si>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</si>
  <si>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</si>
  <si>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</si>
  <si>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</si>
  <si>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</si>
  <si>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</si>
  <si>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</si>
  <si>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</si>
  <si>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</si>
  <si>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</si>
  <si>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</si>
  <si>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</si>
  <si>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</si>
  <si>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</si>
  <si>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</si>
  <si>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</si>
  <si>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</si>
  <si>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</si>
  <si>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</si>
  <si>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</si>
  <si>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</si>
  <si>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</si>
  <si>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</si>
  <si>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</si>
  <si>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</si>
  <si>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</si>
  <si>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</si>
  <si>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</si>
  <si>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</si>
  <si>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</si>
  <si>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</si>
  <si>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</si>
  <si>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</si>
  <si>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</si>
  <si>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</si>
  <si>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</si>
  <si>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</si>
  <si>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</si>
  <si>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</si>
  <si>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</si>
  <si>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</si>
  <si>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</si>
  <si>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</si>
  <si>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</si>
  <si>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</si>
  <si>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</si>
  <si>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</si>
  <si>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</si>
  <si>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</si>
  <si>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</si>
  <si>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</si>
  <si>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</si>
  <si>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</si>
  <si>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</si>
  <si>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</si>
  <si>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</si>
  <si>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</si>
  <si>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</si>
  <si>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</si>
  <si>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</si>
  <si>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</si>
  <si>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</si>
  <si>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</si>
  <si>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</si>
  <si>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</si>
  <si>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</si>
  <si>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</si>
  <si>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</si>
  <si>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</si>
  <si>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</si>
  <si>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</si>
  <si>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</si>
  <si>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</si>
  <si>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</si>
  <si>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</si>
  <si>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</si>
  <si>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</si>
  <si>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</si>
  <si>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</si>
  <si>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</si>
  <si>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</si>
  <si>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</si>
  <si>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</si>
  <si>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</si>
  <si>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</si>
  <si>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</si>
  <si>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</si>
  <si>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</si>
  <si>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</si>
  <si>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</si>
  <si>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</si>
  <si>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</si>
  <si>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</si>
  <si>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</si>
  <si>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</si>
  <si>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</si>
  <si>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</si>
  <si>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</si>
  <si>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</si>
  <si>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</si>
  <si>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</si>
  <si>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</si>
  <si>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</si>
  <si>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</si>
  <si>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</si>
  <si>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</si>
  <si>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</si>
  <si>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</si>
  <si>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</si>
  <si>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</si>
  <si>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</si>
  <si>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</si>
  <si>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</si>
  <si>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</si>
  <si>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</si>
  <si>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</si>
  <si>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</si>
  <si>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</si>
  <si>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</si>
  <si>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</si>
  <si>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</si>
  <si>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</si>
  <si>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</si>
  <si>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</si>
  <si>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</si>
  <si>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</si>
  <si>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</si>
  <si>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</si>
  <si>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</si>
  <si>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</si>
  <si>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</si>
  <si>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</si>
  <si>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</si>
  <si>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</si>
  <si>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</si>
  <si>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</si>
  <si>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</si>
  <si>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</si>
  <si>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</si>
  <si>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</si>
  <si>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</si>
  <si>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</si>
  <si>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</si>
  <si>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</si>
  <si>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</si>
  <si>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</si>
  <si>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</si>
  <si>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</si>
  <si>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</si>
  <si>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</si>
  <si>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</si>
  <si>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</si>
  <si>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</si>
  <si>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</si>
  <si>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</si>
  <si>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</si>
  <si>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</si>
  <si>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</si>
  <si>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</si>
  <si>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</si>
  <si>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</si>
  <si>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</si>
  <si>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</si>
  <si>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</si>
  <si>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</si>
  <si>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</si>
  <si>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</si>
  <si>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</si>
  <si>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</si>
  <si>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</si>
  <si>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</si>
  <si>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</si>
  <si>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</si>
  <si>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</si>
  <si>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</si>
  <si>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</si>
  <si>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</si>
  <si>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</si>
  <si>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</si>
  <si>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</si>
  <si>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</si>
  <si>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</si>
  <si>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</si>
  <si>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</si>
  <si>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</si>
  <si>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</si>
  <si>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</si>
  <si>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</si>
  <si>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</si>
  <si>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</si>
  <si>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</si>
  <si>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</si>
  <si>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</si>
  <si>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</si>
  <si>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</si>
  <si>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</si>
  <si>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</si>
  <si>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</si>
  <si>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</si>
  <si>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</si>
  <si>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</si>
  <si>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</si>
  <si>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</si>
  <si>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</si>
  <si>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</si>
  <si>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</si>
  <si>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</si>
  <si>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</si>
  <si>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</si>
  <si>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</si>
  <si>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</si>
  <si>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</si>
  <si>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</si>
  <si>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</si>
  <si>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</si>
  <si>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</si>
  <si>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</si>
  <si>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</si>
  <si>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</si>
  <si>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</si>
  <si>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</si>
  <si>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</si>
  <si>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</si>
  <si>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</si>
  <si>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</si>
  <si>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</si>
  <si>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</si>
  <si>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</si>
  <si>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</si>
  <si>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</si>
  <si>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</si>
  <si>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</si>
  <si>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</si>
  <si>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</si>
  <si>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</si>
  <si>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</si>
  <si>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</si>
  <si>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</si>
  <si>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</si>
  <si>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</si>
  <si>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</si>
  <si>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</si>
  <si>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</si>
  <si>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</si>
  <si>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</si>
  <si>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</si>
  <si>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</si>
  <si>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</si>
  <si>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</si>
  <si>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</si>
  <si>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</si>
  <si>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</si>
  <si>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</si>
  <si>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</si>
  <si>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</si>
  <si>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</si>
  <si>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</si>
  <si>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</si>
  <si>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</si>
  <si>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</si>
  <si>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</si>
  <si>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</si>
  <si>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</si>
  <si>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</si>
  <si>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</si>
  <si>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</si>
  <si>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</si>
  <si>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</si>
  <si>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</si>
  <si>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</si>
  <si>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</si>
  <si>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</si>
  <si>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</si>
  <si>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</si>
  <si>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</si>
  <si>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</si>
  <si>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</si>
  <si>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</si>
  <si>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</si>
  <si>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</si>
  <si>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</si>
  <si>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</si>
  <si>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</si>
  <si>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</si>
  <si>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</si>
  <si>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</si>
  <si>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</si>
  <si>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</si>
  <si>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</si>
  <si>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</si>
  <si>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</si>
  <si>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</si>
  <si>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</si>
  <si>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</si>
  <si>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</si>
  <si>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</si>
  <si>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</si>
  <si>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</si>
  <si>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</si>
  <si>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</si>
  <si>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</si>
  <si>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</si>
  <si>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</si>
  <si>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</si>
  <si>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</si>
  <si>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</si>
  <si>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</si>
  <si>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</si>
  <si>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</si>
  <si>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</si>
  <si>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</si>
  <si>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</si>
  <si>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</si>
  <si>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</si>
  <si>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</si>
  <si>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</si>
  <si>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</si>
  <si>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</si>
  <si>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</si>
  <si>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</si>
  <si>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</si>
  <si>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</si>
  <si>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</si>
  <si>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</si>
  <si>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</si>
  <si>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</si>
  <si>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</si>
  <si>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</si>
  <si>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</si>
  <si>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</si>
  <si>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</si>
  <si>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</si>
  <si>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</si>
  <si>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</si>
  <si>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</si>
  <si>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</si>
  <si>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</si>
  <si>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</si>
  <si>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</si>
  <si>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</si>
  <si>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</si>
  <si>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</si>
  <si>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</si>
  <si>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</si>
  <si>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</si>
  <si>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</si>
  <si>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</si>
  <si>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</si>
  <si>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</si>
  <si>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</si>
  <si>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</si>
  <si>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</si>
  <si>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</si>
  <si>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</si>
  <si>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</si>
  <si>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</si>
  <si>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</si>
  <si>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</si>
  <si>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</si>
  <si>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</si>
  <si>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</si>
  <si>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</si>
  <si>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</si>
  <si>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</si>
  <si>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</si>
  <si>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</si>
  <si>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</si>
  <si>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</si>
  <si>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</si>
  <si>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</si>
  <si>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</si>
  <si>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</si>
  <si>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</si>
  <si>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</si>
  <si>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</si>
  <si>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</si>
  <si>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</si>
  <si>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</si>
  <si>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</si>
  <si>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</si>
  <si>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</si>
  <si>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</si>
  <si>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</si>
  <si>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</si>
  <si>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</si>
  <si>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</si>
  <si>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</si>
  <si>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</si>
  <si>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</si>
  <si>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</si>
  <si>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</si>
  <si>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</si>
  <si>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</si>
  <si>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</si>
  <si>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</si>
  <si>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</si>
  <si>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</si>
  <si>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</si>
  <si>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</si>
  <si>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</si>
  <si>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</si>
  <si>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</si>
  <si>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</si>
  <si>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</si>
  <si>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</si>
  <si>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</si>
  <si>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</si>
  <si>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</si>
  <si>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</si>
  <si>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</si>
  <si>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</si>
  <si>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</si>
  <si>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</si>
  <si>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</si>
  <si>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</si>
  <si>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</si>
  <si>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</si>
  <si>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</si>
  <si>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</si>
  <si>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</si>
  <si>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</si>
  <si>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</si>
  <si>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</si>
  <si>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</si>
  <si>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</si>
  <si>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</si>
  <si>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</si>
  <si>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</si>
  <si>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</si>
  <si>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</si>
  <si>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</si>
  <si>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</si>
  <si>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</si>
  <si>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</si>
  <si>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</si>
  <si>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</si>
  <si>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</si>
  <si>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</si>
  <si>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</si>
  <si>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</si>
  <si>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</si>
  <si>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</si>
  <si>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</si>
  <si>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</si>
  <si>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</si>
  <si>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</si>
  <si>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</si>
  <si>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</si>
  <si>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</si>
  <si>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</si>
  <si>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</si>
  <si>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</si>
  <si>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</si>
  <si>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</si>
  <si>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</si>
  <si>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</si>
  <si>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</si>
  <si>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</si>
  <si>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</si>
  <si>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</si>
  <si>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</si>
  <si>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</si>
  <si>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</si>
  <si>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</si>
  <si>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</si>
  <si>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</si>
  <si>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</si>
  <si>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</si>
  <si>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</si>
  <si>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</si>
  <si>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</si>
  <si>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</si>
  <si>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</si>
  <si>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</si>
  <si>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</si>
  <si>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</si>
  <si>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</si>
  <si>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</si>
  <si>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</si>
  <si>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</si>
  <si>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</si>
  <si>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</si>
  <si>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</si>
  <si>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</si>
  <si>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</si>
  <si>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</si>
  <si>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</si>
  <si>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</si>
  <si>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</si>
  <si>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</si>
  <si>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</si>
  <si>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</si>
  <si>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</si>
  <si>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</si>
  <si>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</si>
  <si>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</si>
  <si>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</si>
  <si>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</si>
  <si>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</si>
  <si>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</si>
  <si>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</si>
  <si>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</si>
  <si>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</si>
  <si>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</si>
  <si>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</si>
  <si>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</si>
  <si>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</si>
  <si>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</si>
  <si>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</si>
  <si>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</si>
  <si>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</si>
  <si>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</si>
  <si>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</si>
  <si>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</si>
  <si>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</si>
  <si>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</si>
  <si>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</si>
  <si>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</si>
  <si>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</si>
  <si>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</si>
  <si>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</si>
  <si>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</si>
  <si>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</si>
  <si>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</si>
  <si>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</si>
  <si>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</si>
  <si>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</si>
  <si>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</si>
  <si>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</si>
  <si>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</si>
  <si>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</si>
  <si>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</si>
  <si>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</si>
  <si>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</si>
  <si>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</si>
  <si>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</si>
  <si>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</si>
  <si>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</si>
  <si>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</si>
  <si>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</si>
  <si>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</si>
  <si>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</si>
  <si>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</si>
  <si>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</si>
  <si>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</si>
  <si>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</si>
  <si>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</si>
  <si>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</si>
  <si>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</si>
  <si>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</si>
  <si>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</si>
  <si>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</si>
  <si>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</si>
  <si>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</si>
  <si>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</si>
  <si>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</si>
  <si>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</si>
  <si>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</si>
  <si>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</si>
  <si>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</si>
  <si>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</si>
  <si>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</si>
  <si>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</si>
  <si>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</si>
  <si>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</si>
  <si>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</si>
  <si>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</si>
  <si>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</si>
  <si>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</si>
  <si>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</si>
  <si>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</si>
  <si>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</si>
  <si>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</si>
  <si>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</si>
  <si>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</si>
  <si>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</si>
  <si>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</si>
  <si>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</si>
  <si>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</si>
  <si>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</si>
  <si>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</si>
  <si>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</si>
  <si>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</si>
  <si>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</si>
  <si>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</si>
  <si>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</si>
  <si>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</si>
  <si>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</si>
  <si>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</si>
  <si>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</si>
  <si>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</si>
  <si>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</si>
  <si>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</si>
  <si>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</si>
  <si>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</si>
  <si>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</si>
  <si>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</si>
  <si>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</si>
  <si>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</si>
  <si>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</si>
  <si>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</si>
  <si>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</si>
  <si>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</si>
  <si>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</si>
  <si>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</si>
  <si>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</si>
  <si>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</si>
  <si>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</si>
  <si>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</si>
  <si>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</si>
  <si>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</si>
  <si>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</si>
  <si>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</si>
  <si>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</si>
  <si>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</si>
  <si>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</si>
  <si>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</si>
  <si>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</si>
  <si>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</si>
  <si>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</si>
  <si>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</si>
  <si>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</si>
  <si>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</si>
  <si>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</si>
  <si>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</si>
  <si>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</si>
  <si>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</si>
  <si>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</si>
  <si>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</si>
  <si>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</si>
  <si>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</si>
  <si>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</si>
  <si>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</si>
  <si>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</si>
  <si>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</si>
  <si>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</si>
  <si>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</si>
  <si>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</si>
  <si>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</si>
  <si>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</si>
  <si>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</si>
  <si>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</si>
  <si>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</si>
  <si>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</si>
  <si>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</si>
  <si>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</si>
  <si>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</si>
  <si>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</si>
  <si>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</si>
  <si>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</si>
  <si>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</si>
  <si>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</si>
  <si>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</si>
  <si>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</si>
  <si>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</si>
  <si>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</si>
  <si>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</si>
  <si>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</si>
  <si>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</si>
  <si>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</si>
  <si>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</si>
  <si>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</si>
  <si>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</si>
  <si>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</si>
  <si>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</si>
  <si>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</si>
  <si>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</si>
  <si>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</si>
  <si>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</si>
  <si>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</si>
  <si>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</si>
  <si>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</si>
  <si>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</si>
  <si>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</si>
  <si>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</si>
  <si>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</si>
  <si>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</si>
  <si>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</si>
  <si>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</si>
  <si>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</si>
  <si>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</si>
  <si>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</si>
  <si>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</si>
  <si>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</si>
  <si>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</si>
  <si>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</si>
  <si>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</si>
  <si>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</si>
  <si>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</si>
  <si>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</si>
  <si>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</si>
  <si>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</si>
  <si>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</si>
  <si>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</si>
  <si>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</si>
  <si>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</si>
  <si>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</si>
  <si>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</si>
  <si>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</si>
  <si>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</si>
  <si>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</si>
  <si>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</si>
  <si>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</si>
  <si>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</si>
  <si>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</si>
  <si>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</si>
  <si>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</si>
  <si>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</si>
  <si>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</si>
  <si>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</si>
  <si>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</si>
  <si>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</si>
  <si>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</si>
  <si>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</si>
  <si>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</si>
  <si>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</si>
  <si>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</si>
  <si>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</si>
  <si>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</si>
  <si>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</si>
  <si>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</si>
  <si>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</si>
  <si>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</si>
  <si>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</si>
  <si>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</si>
  <si>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</si>
  <si>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</si>
  <si>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</si>
  <si>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</si>
  <si>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</si>
  <si>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</si>
  <si>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</si>
  <si>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</si>
  <si>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</si>
  <si>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</si>
  <si>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</si>
  <si>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</si>
  <si>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</si>
  <si>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</si>
  <si>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</si>
  <si>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</si>
  <si>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</si>
  <si>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</si>
  <si>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</si>
  <si>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</si>
  <si>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</si>
  <si>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</si>
  <si>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</si>
  <si>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</si>
  <si>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</si>
  <si>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</si>
  <si>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</si>
  <si>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</si>
  <si>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</si>
  <si>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</si>
  <si>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</si>
  <si>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</si>
  <si>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</si>
  <si>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</si>
  <si>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</si>
  <si>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</si>
  <si>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</si>
  <si>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</si>
  <si>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</si>
  <si>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</si>
  <si>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</si>
  <si>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</si>
  <si>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</si>
  <si>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</si>
  <si>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</si>
  <si>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</si>
  <si>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</si>
  <si>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</si>
  <si>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</si>
  <si>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</si>
  <si>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</si>
  <si>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</si>
  <si>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</si>
  <si>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</si>
  <si>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</si>
  <si>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</si>
  <si>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</si>
  <si>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</si>
  <si>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</si>
  <si>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</si>
  <si>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</si>
  <si>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</si>
  <si>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</si>
  <si>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</si>
  <si>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</si>
  <si>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</si>
  <si>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</si>
  <si>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</si>
  <si>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</si>
  <si>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</si>
  <si>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</si>
  <si>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</si>
  <si>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</si>
  <si>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</si>
  <si>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</si>
  <si>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</si>
  <si>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</si>
  <si>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</si>
  <si>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</si>
  <si>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</si>
  <si>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</si>
  <si>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</si>
  <si>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</si>
  <si>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</si>
  <si>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</si>
  <si>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</si>
  <si>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</si>
  <si>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</si>
  <si>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</si>
  <si>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</si>
  <si>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</si>
  <si>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</si>
  <si>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</si>
  <si>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</si>
  <si>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</si>
  <si>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</si>
  <si>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</si>
  <si>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</si>
  <si>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</si>
  <si>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</si>
  <si>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</si>
  <si>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</si>
  <si>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</si>
  <si>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</si>
  <si>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</si>
  <si>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</si>
  <si>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</si>
  <si>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</si>
  <si>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</si>
  <si>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</si>
  <si>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</si>
  <si>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</si>
  <si>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</si>
  <si>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</si>
  <si>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</si>
  <si>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</si>
  <si>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</si>
  <si>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</si>
  <si>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</si>
  <si>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</si>
  <si>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</si>
  <si>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</si>
  <si>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</si>
  <si>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</si>
  <si>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</si>
  <si>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</si>
  <si>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</si>
  <si>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</si>
  <si>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</si>
  <si>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</si>
  <si>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</si>
  <si>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</si>
  <si>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</si>
  <si>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</si>
  <si>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</si>
  <si>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</si>
  <si>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</si>
  <si>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</si>
  <si>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</si>
  <si>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</si>
  <si>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</si>
  <si>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</si>
  <si>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</si>
  <si>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</si>
  <si>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</si>
  <si>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</si>
  <si>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</si>
  <si>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</si>
  <si>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</si>
  <si>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</si>
  <si>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</si>
  <si>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</si>
  <si>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</si>
  <si>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</si>
  <si>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</si>
  <si>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</si>
  <si>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</si>
  <si>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</si>
  <si>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</si>
  <si>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</si>
  <si>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</si>
  <si>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</si>
  <si>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</si>
  <si>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</si>
  <si>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</si>
  <si>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</si>
  <si>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</si>
  <si>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</si>
  <si>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</si>
  <si>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</si>
  <si>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</si>
  <si>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</si>
  <si>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</si>
  <si>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</si>
  <si>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</si>
  <si>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</si>
  <si>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</si>
  <si>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</si>
  <si>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</si>
  <si>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</si>
  <si>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</si>
  <si>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</si>
  <si>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</si>
  <si>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</si>
  <si>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</si>
  <si>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</si>
  <si>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</si>
  <si>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</si>
  <si>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</si>
  <si>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</si>
  <si>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</si>
  <si>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</si>
  <si>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</si>
  <si>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</si>
  <si>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</si>
  <si>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</si>
  <si>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</si>
  <si>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</si>
  <si>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</si>
  <si>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</si>
  <si>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</si>
  <si>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</si>
  <si>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</si>
  <si>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</si>
  <si>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</si>
  <si>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</si>
  <si>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</si>
  <si>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</si>
  <si>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</si>
  <si>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</si>
  <si>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</si>
  <si>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</si>
  <si>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</si>
  <si>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</si>
  <si>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</si>
  <si>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</si>
  <si>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</si>
  <si>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</si>
  <si>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</si>
  <si>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</si>
  <si>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</si>
  <si>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</si>
  <si>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</si>
  <si>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</si>
  <si>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</si>
  <si>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</si>
  <si>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</si>
  <si>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</si>
  <si>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</si>
  <si>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</si>
  <si>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</si>
  <si>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</si>
  <si>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</si>
  <si>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</si>
  <si>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</si>
  <si>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</si>
  <si>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</si>
  <si>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</si>
  <si>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</si>
  <si>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</si>
  <si>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</si>
  <si>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</si>
  <si>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</si>
  <si>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</si>
  <si>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</si>
  <si>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</si>
  <si>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</si>
  <si>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</si>
  <si>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</si>
  <si>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</si>
  <si>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</si>
  <si>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</si>
  <si>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</si>
  <si>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</si>
  <si>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</si>
  <si>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</si>
  <si>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</si>
  <si>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</si>
  <si>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</si>
  <si>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</si>
  <si>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</si>
  <si>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</si>
  <si>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</si>
  <si>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</si>
  <si>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</si>
  <si>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</si>
  <si>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</si>
  <si>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</si>
  <si>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</si>
  <si>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</si>
  <si>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</si>
  <si>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</si>
  <si>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</si>
  <si>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</si>
  <si>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</si>
  <si>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</si>
  <si>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</si>
  <si>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</si>
  <si>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</si>
  <si>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</si>
  <si>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</si>
  <si>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</si>
  <si>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</si>
  <si>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</si>
  <si>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</si>
  <si>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</si>
  <si>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</si>
  <si>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</si>
  <si>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</si>
  <si>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</si>
  <si>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</si>
  <si>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</si>
  <si>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</si>
  <si>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</si>
  <si>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</si>
  <si>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</si>
  <si>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</si>
  <si>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</si>
  <si>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</si>
  <si>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</si>
  <si>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</si>
  <si>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</si>
  <si>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</si>
  <si>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</si>
  <si>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</si>
  <si>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</si>
  <si>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</si>
  <si>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</si>
  <si>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</si>
  <si>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</si>
  <si>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</si>
  <si>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</si>
  <si>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</si>
  <si>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</si>
  <si>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</si>
  <si>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</si>
  <si>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</si>
  <si>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</si>
  <si>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</si>
  <si>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</si>
  <si>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</si>
  <si>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</si>
  <si>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</si>
  <si>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</si>
  <si>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</si>
  <si>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</si>
  <si>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</si>
  <si>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</si>
  <si>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</si>
  <si>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</si>
  <si>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</si>
  <si>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</si>
  <si>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</si>
  <si>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</si>
  <si>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</si>
  <si>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</si>
  <si>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</si>
  <si>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</si>
  <si>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</si>
  <si>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</si>
  <si>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</si>
  <si>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</si>
  <si>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</si>
  <si>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</si>
  <si>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</si>
  <si>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</si>
  <si>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</si>
  <si>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</si>
  <si>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</si>
  <si>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</si>
  <si>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</si>
  <si>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</si>
  <si>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</si>
  <si>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</si>
  <si>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</si>
  <si>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</si>
  <si>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</si>
  <si>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</si>
  <si>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</si>
  <si>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</si>
  <si>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</si>
  <si>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</si>
  <si>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</si>
  <si>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</si>
  <si>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</si>
  <si>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</si>
  <si>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</si>
  <si>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</si>
  <si>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</si>
  <si>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</si>
  <si>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</si>
  <si>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</si>
  <si>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</si>
  <si>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</si>
  <si>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</si>
  <si>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</si>
  <si>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</si>
  <si>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</si>
  <si>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</si>
  <si>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</si>
  <si>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</si>
  <si>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</si>
  <si>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</si>
  <si>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</si>
  <si>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</si>
  <si>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</si>
  <si>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</si>
  <si>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</si>
  <si>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</si>
  <si>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</si>
  <si>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</si>
  <si>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</si>
  <si>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</si>
  <si>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</si>
  <si>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</si>
  <si>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</si>
  <si>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</si>
  <si>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</si>
  <si>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</si>
  <si>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</si>
  <si>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</si>
  <si>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</si>
  <si>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</si>
  <si>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</si>
  <si>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</si>
  <si>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</si>
  <si>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</si>
  <si>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</si>
  <si>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</si>
  <si>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</si>
  <si>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</si>
  <si>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</si>
  <si>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</si>
  <si>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</si>
  <si>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</si>
  <si>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</si>
  <si>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</si>
  <si>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</si>
  <si>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</si>
  <si>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</si>
  <si>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</si>
  <si>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</si>
  <si>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</si>
  <si>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</si>
  <si>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</si>
  <si>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</si>
  <si>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</si>
  <si>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</si>
  <si>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</si>
  <si>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</si>
  <si>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</si>
  <si>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</si>
  <si>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</si>
  <si>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</si>
  <si>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</si>
  <si>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</si>
  <si>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</si>
  <si>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</si>
  <si>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</si>
  <si>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</si>
  <si>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</si>
  <si>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</si>
  <si>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</si>
  <si>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</si>
  <si>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</si>
  <si>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</si>
  <si>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</si>
  <si>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</si>
  <si>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</si>
  <si>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</si>
  <si>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</si>
  <si>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</si>
  <si>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</si>
  <si>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</si>
  <si>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</si>
  <si>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</si>
  <si>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</si>
  <si>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</si>
  <si>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</si>
  <si>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</si>
  <si>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</si>
  <si>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</si>
  <si>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</si>
  <si>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</si>
  <si>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</si>
  <si>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</si>
  <si>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</si>
  <si>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</si>
  <si>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</si>
  <si>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</si>
  <si>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</si>
  <si>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</si>
  <si>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</si>
  <si>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</si>
  <si>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</si>
  <si>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</si>
  <si>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</si>
  <si>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</si>
  <si>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</si>
  <si>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</si>
  <si>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</si>
  <si>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</si>
  <si>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</si>
  <si>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</si>
  <si>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</si>
  <si>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</si>
  <si>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</si>
  <si>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</si>
  <si>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</si>
  <si>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</si>
  <si>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</si>
  <si>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</si>
  <si>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</si>
  <si>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</si>
  <si>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</si>
  <si>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</si>
  <si>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</si>
  <si>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</si>
  <si>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</si>
  <si>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</si>
  <si>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</si>
  <si>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</si>
  <si>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</si>
  <si>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</si>
  <si>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</si>
  <si>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</si>
  <si>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</si>
  <si>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</si>
  <si>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</si>
  <si>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</si>
  <si>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</si>
  <si>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</si>
  <si>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</si>
  <si>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</si>
  <si>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</si>
  <si>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</si>
  <si>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</si>
  <si>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</si>
  <si>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</si>
  <si>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</si>
  <si>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</si>
  <si>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</si>
  <si>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</si>
  <si>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</si>
  <si>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</si>
  <si>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</si>
  <si>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</si>
  <si>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</si>
  <si>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</si>
  <si>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</si>
  <si>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</si>
  <si>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</si>
  <si>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</si>
  <si>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</si>
  <si>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</si>
  <si>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</si>
  <si>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</si>
  <si>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</si>
  <si>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</si>
  <si>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</si>
  <si>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</si>
  <si>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</si>
  <si>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</si>
  <si>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</si>
  <si>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</si>
  <si>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</si>
  <si>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</si>
  <si>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</si>
  <si>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</si>
  <si>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</si>
  <si>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</si>
  <si>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</si>
  <si>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</si>
  <si>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</si>
  <si>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</si>
  <si>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</si>
  <si>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</si>
  <si>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</si>
  <si>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</si>
  <si>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</si>
  <si>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</si>
  <si>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</si>
  <si>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</si>
  <si>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</si>
  <si>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</si>
  <si>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</si>
  <si>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</si>
  <si>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</si>
  <si>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</si>
  <si>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</si>
  <si>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</si>
  <si>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</si>
  <si>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</si>
  <si>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</si>
  <si>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</si>
  <si>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</si>
  <si>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</si>
  <si>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</si>
  <si>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</si>
  <si>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</si>
  <si>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</si>
  <si>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</si>
  <si>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</si>
  <si>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</si>
  <si>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</si>
  <si>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</si>
  <si>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</si>
  <si>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</si>
  <si>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</si>
  <si>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</si>
  <si>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</si>
  <si>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</si>
  <si>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</si>
  <si>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</si>
  <si>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</si>
  <si>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</si>
  <si>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</si>
  <si>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</si>
  <si>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</si>
  <si>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</si>
  <si>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</si>
  <si>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</si>
  <si>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</si>
  <si>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</si>
  <si>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</si>
  <si>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</si>
  <si>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</si>
  <si>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</si>
  <si>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</si>
  <si>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</si>
  <si>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</si>
  <si>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</si>
  <si>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</si>
  <si>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</si>
  <si>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</si>
  <si>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</si>
  <si>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</si>
  <si>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</si>
  <si>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</si>
  <si>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</si>
  <si>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</si>
  <si>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</si>
  <si>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</si>
  <si>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</si>
  <si>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</si>
  <si>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</si>
  <si>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</si>
  <si>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</si>
  <si>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</si>
  <si>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</si>
  <si>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</si>
  <si>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</si>
  <si>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</si>
  <si>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</si>
  <si>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</si>
  <si>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</si>
  <si>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</si>
  <si>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</si>
  <si>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</si>
  <si>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</si>
  <si>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</si>
  <si>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</si>
  <si>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</si>
  <si>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</si>
  <si>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</si>
  <si>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</si>
  <si>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</si>
  <si>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</si>
  <si>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</si>
  <si>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</si>
  <si>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</si>
  <si>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</si>
  <si>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</si>
  <si>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</si>
  <si>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</si>
  <si>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</si>
  <si>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</si>
  <si>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</si>
  <si>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</si>
  <si>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</si>
  <si>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</si>
  <si>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</si>
  <si>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</si>
  <si>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</si>
  <si>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</si>
  <si>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</si>
  <si>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</si>
  <si>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</si>
  <si>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</si>
  <si>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</si>
  <si>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</si>
  <si>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</si>
  <si>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</si>
  <si>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</si>
  <si>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</si>
  <si>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</si>
  <si>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</si>
  <si>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</si>
  <si>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</si>
  <si>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</si>
  <si>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</si>
  <si>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</si>
  <si>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</si>
  <si>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</si>
  <si>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</si>
  <si>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</si>
  <si>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</si>
  <si>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</si>
  <si>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</si>
  <si>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</si>
  <si>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</si>
  <si>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</si>
  <si>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</si>
  <si>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</si>
  <si>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</si>
  <si>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</si>
  <si>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</si>
  <si>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</si>
  <si>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</si>
  <si>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</si>
  <si>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</si>
  <si>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</si>
  <si>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</si>
  <si>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</si>
  <si>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</si>
  <si>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</si>
  <si>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</si>
  <si>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</si>
  <si>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</si>
  <si>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</si>
  <si>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</si>
  <si>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</si>
  <si>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</si>
  <si>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</si>
  <si>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</si>
  <si>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</si>
  <si>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</si>
  <si>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</si>
  <si>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</si>
  <si>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</si>
  <si>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</si>
  <si>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</si>
  <si>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</si>
  <si>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</si>
  <si>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</si>
  <si>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</si>
  <si>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</si>
  <si>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</si>
  <si>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</si>
  <si>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</si>
  <si>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</si>
  <si>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</si>
  <si>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</si>
  <si>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</si>
  <si>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</si>
  <si>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</si>
  <si>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</si>
  <si>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</si>
  <si>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</si>
  <si>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</si>
  <si>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</si>
  <si>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</si>
  <si>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</si>
  <si>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</si>
  <si>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</si>
  <si>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</si>
  <si>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</si>
  <si>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</si>
  <si>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</si>
  <si>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</si>
  <si>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</si>
  <si>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</si>
  <si>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</si>
  <si>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</si>
  <si>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</si>
  <si>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</si>
  <si>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</si>
  <si>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</si>
  <si>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</si>
  <si>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</si>
  <si>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</si>
  <si>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</si>
  <si>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</si>
  <si>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</si>
  <si>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</si>
  <si>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</si>
  <si>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</si>
  <si>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</si>
  <si>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</si>
  <si>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</si>
  <si>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</si>
  <si>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</si>
  <si>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</si>
  <si>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</si>
  <si>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</si>
  <si>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</si>
  <si>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</si>
  <si>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</si>
  <si>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</si>
  <si>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</si>
  <si>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</si>
  <si>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</si>
  <si>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</si>
  <si>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</si>
  <si>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</si>
  <si>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</si>
  <si>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</si>
  <si>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</si>
  <si>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</si>
  <si>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</si>
  <si>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</si>
  <si>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</si>
  <si>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</si>
  <si>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</si>
  <si>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</si>
  <si>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</si>
  <si>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</si>
  <si>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</si>
  <si>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</si>
  <si>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</si>
  <si>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</si>
  <si>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</si>
  <si>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</si>
  <si>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</si>
  <si>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</si>
  <si>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</si>
  <si>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</si>
  <si>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</si>
  <si>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</si>
  <si>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</si>
  <si>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</si>
  <si>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</si>
  <si>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</si>
  <si>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</si>
  <si>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</si>
  <si>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</si>
  <si>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</si>
  <si>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</si>
  <si>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</si>
  <si>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</si>
  <si>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</si>
  <si>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</si>
  <si>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</si>
  <si>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</si>
  <si>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</si>
  <si>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</si>
  <si>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</si>
  <si>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</si>
  <si>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</si>
  <si>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</si>
  <si>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</si>
  <si>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</si>
  <si>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</si>
  <si>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</si>
  <si>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</si>
  <si>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</si>
  <si>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</si>
  <si>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</si>
  <si>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</si>
  <si>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</si>
  <si>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</si>
  <si>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</si>
  <si>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</si>
  <si>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</si>
  <si>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</si>
  <si>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</si>
  <si>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</si>
  <si>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</si>
  <si>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</si>
  <si>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</si>
  <si>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</si>
  <si>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</si>
  <si>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</si>
  <si>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</si>
  <si>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</si>
  <si>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</si>
  <si>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</si>
  <si>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</si>
  <si>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</si>
  <si>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</si>
  <si>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</si>
  <si>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</si>
  <si>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</si>
  <si>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</si>
  <si>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</si>
  <si>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</si>
  <si>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</si>
  <si>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</si>
  <si>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</si>
  <si>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</si>
  <si>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</si>
  <si>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</si>
  <si>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</si>
  <si>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</si>
  <si>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</si>
  <si>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</si>
  <si>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</si>
  <si>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</si>
  <si>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</si>
  <si>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</si>
  <si>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</si>
  <si>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</si>
  <si>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</si>
  <si>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</si>
  <si>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</si>
  <si>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</si>
  <si>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</si>
  <si>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</si>
  <si>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</si>
  <si>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</si>
  <si>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</si>
  <si>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</si>
  <si>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</si>
  <si>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</si>
  <si>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</si>
  <si>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</si>
  <si>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</si>
  <si>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</si>
  <si>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</si>
  <si>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</si>
  <si>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</si>
  <si>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</si>
  <si>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</si>
  <si>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</si>
  <si>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</si>
  <si>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</si>
  <si>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</si>
  <si>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</si>
  <si>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</si>
  <si>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</si>
  <si>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</si>
  <si>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</si>
  <si>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</si>
  <si>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</si>
  <si>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</si>
  <si>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</si>
  <si>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</si>
  <si>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</si>
  <si>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</si>
  <si>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</si>
  <si>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</si>
  <si>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</si>
  <si>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</si>
  <si>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</si>
  <si>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</si>
  <si>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</si>
  <si>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</si>
  <si>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</si>
  <si>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</si>
  <si>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</si>
  <si>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</si>
  <si>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</si>
  <si>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</si>
  <si>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</si>
  <si>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</si>
  <si>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</si>
  <si>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</si>
  <si>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</si>
  <si>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</si>
  <si>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</si>
  <si>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</si>
  <si>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</si>
  <si>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</si>
  <si>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</si>
  <si>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</si>
  <si>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</si>
  <si>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</si>
  <si>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</si>
  <si>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</si>
  <si>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</si>
  <si>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</si>
  <si>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</si>
  <si>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</si>
  <si>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</si>
  <si>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</si>
  <si>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</si>
  <si>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</si>
  <si>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</si>
  <si>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</si>
  <si>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</si>
  <si>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</si>
  <si>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</si>
  <si>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</si>
  <si>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</si>
  <si>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</si>
  <si>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</si>
  <si>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</si>
  <si>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</si>
  <si>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</si>
  <si>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</si>
  <si>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</si>
  <si>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</si>
  <si>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</si>
  <si>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</si>
  <si>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</si>
  <si>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</si>
  <si>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</si>
  <si>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</si>
  <si>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</si>
  <si>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</si>
  <si>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</si>
  <si>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</si>
  <si>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</si>
  <si>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</si>
  <si>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</si>
  <si>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</si>
  <si>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</si>
  <si>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</si>
  <si>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</si>
  <si>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</si>
  <si>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</si>
  <si>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</si>
  <si>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</si>
  <si>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</si>
  <si>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</si>
  <si>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</si>
  <si>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</si>
  <si>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</si>
  <si>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</si>
  <si>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</si>
  <si>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</si>
  <si>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</si>
  <si>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</si>
  <si>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</si>
  <si>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</si>
  <si>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</si>
  <si>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</si>
  <si>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</si>
  <si>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</si>
  <si>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</si>
  <si>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</si>
  <si>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</si>
  <si>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</si>
  <si>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</si>
  <si>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</si>
  <si>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</si>
  <si>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</si>
  <si>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</si>
  <si>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</si>
  <si>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</si>
  <si>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</si>
  <si>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</si>
  <si>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</si>
  <si>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</si>
  <si>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</si>
  <si>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</si>
  <si>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</si>
  <si>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</si>
  <si>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</si>
  <si>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</si>
  <si>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</si>
  <si>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</si>
  <si>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</si>
  <si>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</si>
  <si>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</si>
  <si>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</si>
  <si>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</si>
  <si>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</si>
  <si>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</si>
  <si>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</si>
  <si>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</si>
  <si>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</si>
  <si>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</si>
  <si>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</si>
  <si>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</si>
  <si>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</si>
  <si>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</si>
  <si>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</si>
  <si>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</si>
  <si>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</si>
  <si>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</si>
  <si>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</si>
  <si>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</si>
  <si>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</si>
  <si>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</si>
  <si>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</si>
  <si>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</si>
  <si>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</si>
  <si>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</si>
  <si>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</si>
  <si>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</si>
  <si>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</si>
  <si>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</si>
  <si>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</si>
  <si>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</si>
  <si>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</si>
  <si>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</si>
  <si>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</si>
  <si>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</si>
  <si>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</si>
  <si>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</si>
  <si>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</si>
  <si>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</si>
  <si>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</si>
  <si>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</si>
  <si>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</si>
  <si>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</si>
  <si>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</si>
  <si>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</si>
  <si>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</si>
  <si>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</si>
  <si>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</si>
  <si>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</si>
  <si>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</si>
  <si>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</si>
  <si>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</si>
  <si>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</si>
  <si>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</si>
  <si>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</si>
  <si>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</si>
  <si>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</si>
  <si>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</si>
  <si>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</si>
  <si>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</si>
  <si>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</si>
  <si>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</si>
  <si>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</si>
  <si>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</si>
  <si>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</si>
  <si>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</si>
  <si>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</si>
  <si>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</si>
  <si>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</si>
  <si>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</si>
  <si>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</si>
  <si>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</si>
  <si>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</si>
  <si>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</si>
  <si>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</si>
  <si>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</si>
  <si>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</si>
  <si>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</si>
  <si>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</si>
  <si>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</si>
  <si>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</si>
  <si>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</si>
  <si>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</si>
  <si>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</si>
  <si>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</si>
  <si>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</si>
  <si>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</si>
  <si>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</si>
  <si>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</si>
  <si>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</si>
  <si>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</si>
  <si>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</si>
  <si>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</si>
  <si>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</si>
  <si>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</si>
  <si>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</si>
  <si>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</si>
  <si>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</si>
  <si>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</si>
  <si>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</si>
  <si>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</si>
  <si>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</si>
  <si>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</si>
  <si>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</si>
  <si>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</si>
  <si>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</si>
  <si>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</si>
  <si>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</si>
  <si>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</si>
  <si>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</si>
  <si>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</si>
  <si>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</si>
  <si>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</si>
  <si>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</si>
  <si>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</si>
  <si>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</si>
  <si>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</si>
  <si>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</si>
  <si>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</si>
  <si>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</si>
  <si>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</si>
  <si>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</si>
  <si>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</si>
  <si>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</si>
  <si>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</si>
  <si>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</si>
  <si>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</si>
  <si>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</si>
  <si>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</si>
  <si>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</si>
  <si>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</si>
  <si>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</si>
  <si>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</si>
  <si>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</si>
  <si>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</si>
  <si>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</si>
  <si>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</si>
  <si>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</si>
  <si>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</si>
  <si>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</si>
  <si>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</si>
  <si>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</si>
  <si>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</si>
  <si>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</si>
  <si>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</si>
  <si>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</si>
  <si>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</si>
  <si>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</si>
  <si>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</si>
  <si>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</si>
  <si>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</si>
  <si>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</si>
  <si>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</si>
  <si>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</si>
  <si>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</si>
  <si>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</si>
  <si>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</si>
  <si>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</si>
  <si>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</si>
  <si>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</si>
  <si>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</si>
  <si>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</si>
  <si>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</si>
  <si>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</si>
  <si>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</si>
  <si>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</si>
  <si>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</si>
  <si>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</si>
  <si>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</si>
  <si>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</si>
  <si>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</si>
  <si>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</si>
  <si>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</si>
  <si>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</si>
  <si>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</si>
  <si>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</si>
  <si>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</si>
  <si>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</si>
  <si>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</si>
  <si>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</si>
  <si>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</si>
  <si>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</si>
  <si>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</si>
  <si>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</si>
  <si>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</si>
  <si>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</si>
  <si>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</si>
  <si>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</si>
  <si>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</si>
  <si>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</si>
  <si>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</si>
  <si>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</si>
  <si>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</si>
  <si>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</si>
  <si>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</si>
  <si>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</si>
  <si>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</si>
  <si>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</si>
  <si>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</si>
  <si>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</si>
  <si>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</si>
  <si>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</si>
  <si>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</si>
  <si>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</si>
  <si>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</si>
  <si>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</si>
  <si>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</si>
  <si>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</si>
  <si>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</si>
  <si>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</si>
  <si>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</si>
  <si>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</si>
  <si>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</si>
  <si>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</si>
  <si>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</si>
  <si>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</si>
  <si>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</si>
  <si>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</si>
  <si>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</si>
  <si>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</si>
  <si>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</si>
  <si>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</si>
  <si>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</si>
  <si>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</si>
  <si>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</si>
  <si>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</si>
  <si>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</si>
  <si>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</si>
  <si>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</si>
  <si>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</si>
  <si>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</si>
  <si>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</si>
  <si>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</si>
  <si>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</si>
  <si>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</si>
  <si>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</si>
  <si>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</si>
  <si>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</si>
  <si>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</si>
  <si>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</si>
  <si>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</si>
  <si>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</si>
  <si>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</si>
  <si>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</si>
  <si>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</si>
  <si>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</si>
  <si>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</si>
  <si>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</si>
  <si>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</si>
  <si>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</si>
  <si>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</si>
  <si>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</si>
  <si>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</si>
  <si>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</si>
  <si>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</si>
  <si>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</si>
  <si>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</si>
  <si>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</si>
  <si>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</si>
  <si>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</si>
  <si>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</si>
  <si>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</si>
  <si>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</si>
  <si>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</si>
  <si>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</si>
  <si>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</si>
  <si>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</si>
  <si>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</si>
  <si>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</si>
  <si>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</si>
  <si>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</si>
  <si>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</si>
  <si>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</si>
  <si>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</si>
  <si>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</si>
  <si>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</si>
  <si>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</si>
  <si>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</si>
  <si>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</si>
  <si>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</si>
  <si>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</si>
  <si>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</si>
  <si>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</si>
  <si>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</si>
  <si>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</si>
  <si>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</si>
  <si>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</si>
  <si>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</si>
  <si>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</si>
  <si>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</si>
  <si>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</si>
  <si>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</si>
  <si>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</si>
  <si>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</si>
  <si>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</si>
  <si>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</si>
  <si>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</si>
  <si>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</si>
  <si>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</si>
  <si>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</si>
  <si>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</si>
  <si>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</si>
  <si>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</si>
  <si>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</si>
  <si>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</si>
  <si>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</si>
  <si>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</si>
  <si>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</si>
  <si>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</si>
  <si>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</si>
  <si>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</si>
  <si>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</si>
  <si>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</si>
  <si>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</si>
  <si>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</si>
  <si>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</si>
  <si>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</si>
  <si>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</si>
  <si>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</si>
  <si>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</si>
  <si>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</si>
  <si>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</si>
  <si>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</si>
  <si>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</si>
  <si>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</si>
  <si>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</si>
  <si>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</si>
  <si>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</si>
  <si>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</si>
  <si>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</si>
  <si>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</si>
  <si>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</si>
  <si>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</si>
  <si>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</si>
  <si>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</si>
  <si>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</si>
  <si>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</si>
  <si>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</si>
  <si>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</si>
  <si>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</si>
  <si>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</si>
  <si>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</si>
  <si>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</si>
  <si>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</si>
  <si>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</si>
  <si>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</si>
  <si>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</si>
  <si>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</si>
  <si>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</si>
  <si>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</si>
  <si>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</si>
  <si>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</si>
  <si>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</si>
  <si>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</si>
  <si>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</si>
  <si>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</si>
  <si>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</si>
  <si>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</si>
  <si>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</si>
  <si>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</si>
  <si>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</si>
  <si>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</si>
  <si>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</si>
  <si>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</si>
  <si>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</si>
  <si>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</si>
  <si>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</si>
  <si>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</si>
  <si>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</si>
  <si>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</si>
  <si>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</si>
  <si>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</si>
  <si>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</si>
  <si>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</si>
  <si>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</si>
  <si>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</si>
  <si>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</si>
  <si>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</si>
  <si>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</si>
  <si>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</si>
  <si>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</si>
  <si>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</si>
  <si>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</si>
  <si>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</si>
  <si>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</si>
  <si>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</si>
  <si>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</si>
  <si>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</si>
  <si>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</si>
  <si>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</si>
  <si>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</si>
  <si>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</si>
  <si>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</si>
  <si>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</si>
  <si>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</si>
  <si>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</si>
  <si>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</si>
  <si>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</si>
  <si>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</si>
  <si>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</si>
  <si>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</si>
  <si>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</si>
  <si>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</si>
  <si>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</si>
  <si>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</si>
  <si>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</si>
  <si>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</si>
  <si>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</si>
  <si>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</si>
  <si>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</si>
  <si>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</si>
  <si>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</si>
  <si>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</si>
  <si>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</si>
  <si>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</si>
  <si>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</si>
  <si>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</si>
  <si>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</si>
  <si>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</si>
  <si>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</si>
  <si>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</si>
  <si>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</si>
  <si>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</si>
  <si>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</si>
  <si>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</si>
  <si>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</si>
  <si>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</si>
  <si>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</si>
  <si>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</si>
  <si>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</si>
  <si>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</si>
  <si>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</si>
  <si>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</si>
  <si>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</si>
  <si>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</si>
  <si>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</si>
  <si>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</si>
  <si>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</si>
  <si>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</si>
  <si>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</si>
  <si>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</si>
  <si>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</si>
  <si>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</si>
  <si>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</si>
  <si>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</si>
  <si>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</si>
  <si>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</si>
  <si>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</si>
  <si>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</si>
  <si>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</si>
  <si>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</si>
  <si>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</si>
  <si>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</si>
  <si>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</si>
  <si>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</si>
  <si>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</si>
  <si>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</si>
  <si>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</si>
  <si>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</si>
  <si>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</si>
  <si>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</si>
  <si>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</si>
  <si>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</si>
  <si>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</si>
  <si>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</si>
  <si>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</si>
  <si>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</si>
  <si>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</si>
  <si>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</si>
  <si>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</si>
  <si>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</si>
  <si>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</si>
  <si>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</si>
  <si>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</si>
  <si>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</si>
  <si>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</si>
  <si>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</si>
  <si>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</si>
  <si>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</si>
  <si>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</si>
  <si>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</si>
  <si>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</si>
  <si>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</si>
  <si>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</si>
  <si>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</si>
  <si>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</si>
  <si>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</si>
  <si>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</si>
  <si>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</si>
  <si>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</si>
  <si>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</si>
  <si>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</si>
  <si>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</si>
  <si>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</si>
  <si>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</si>
  <si>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</si>
  <si>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</si>
  <si>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</si>
  <si>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</si>
  <si>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</si>
  <si>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</si>
  <si>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</si>
  <si>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</si>
  <si>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</si>
  <si>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</si>
  <si>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</si>
  <si>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</si>
  <si>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</si>
  <si>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</si>
  <si>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</si>
  <si>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</si>
  <si>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</si>
  <si>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</si>
  <si>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</si>
  <si>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</si>
  <si>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</si>
  <si>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</si>
  <si>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</si>
  <si>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</si>
  <si>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</si>
  <si>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</si>
  <si>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</si>
  <si>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</si>
  <si>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</si>
  <si>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</si>
  <si>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</si>
  <si>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</si>
  <si>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</si>
  <si>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</si>
  <si>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</si>
  <si>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</si>
  <si>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</si>
  <si>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</si>
  <si>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</si>
  <si>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</si>
  <si>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</si>
  <si>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</si>
  <si>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</si>
  <si>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</si>
  <si>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</si>
  <si>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</si>
  <si>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</si>
  <si>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</si>
  <si>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</si>
  <si>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</si>
  <si>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</si>
  <si>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</si>
  <si>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</si>
  <si>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</si>
  <si>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</si>
  <si>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</si>
  <si>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</si>
  <si>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</si>
  <si>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</si>
  <si>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</si>
  <si>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</si>
  <si>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</si>
  <si>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</si>
  <si>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</si>
  <si>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</si>
  <si>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</si>
  <si>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</si>
  <si>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</si>
  <si>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</si>
  <si>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</si>
  <si>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</si>
  <si>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</si>
  <si>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</si>
  <si>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</si>
  <si>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</si>
  <si>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</si>
  <si>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</si>
  <si>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</si>
  <si>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</si>
  <si>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</si>
  <si>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</si>
  <si>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</si>
  <si>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</si>
  <si>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</si>
  <si>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</si>
  <si>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</si>
  <si>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</si>
  <si>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</si>
  <si>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</si>
  <si>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</si>
  <si>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</si>
  <si>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</si>
  <si>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</si>
  <si>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</si>
  <si>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</si>
  <si>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</si>
  <si>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</si>
  <si>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</si>
  <si>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</si>
  <si>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</si>
  <si>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</si>
  <si>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</si>
  <si>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</si>
  <si>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</si>
  <si>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</si>
  <si>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</si>
  <si>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</si>
  <si>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</si>
  <si>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</si>
  <si>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</si>
  <si>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</si>
  <si>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</si>
  <si>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</si>
  <si>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</si>
  <si>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</si>
  <si>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</si>
  <si>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</si>
  <si>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</si>
  <si>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</si>
  <si>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</si>
  <si>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</si>
  <si>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</si>
  <si>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</si>
  <si>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</si>
  <si>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</si>
  <si>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</si>
  <si>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</si>
  <si>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</si>
  <si>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</si>
  <si>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</si>
  <si>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</si>
  <si>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</si>
  <si>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</si>
  <si>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</si>
  <si>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</si>
  <si>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</si>
  <si>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</si>
  <si>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</si>
  <si>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</si>
  <si>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</si>
  <si>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</si>
  <si>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</si>
  <si>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</si>
  <si>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</si>
  <si>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</si>
  <si>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</si>
  <si>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</si>
  <si>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</si>
  <si>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</si>
  <si>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</si>
  <si>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</si>
  <si>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</si>
  <si>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</si>
  <si>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</si>
  <si>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</si>
  <si>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</si>
  <si>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</si>
  <si>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</si>
  <si>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</si>
  <si>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</si>
  <si>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</si>
  <si>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</si>
  <si>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</si>
  <si>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</si>
  <si>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</si>
  <si>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</si>
  <si>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</si>
  <si>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</si>
  <si>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</si>
  <si>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</si>
  <si>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</si>
  <si>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</si>
  <si>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</si>
  <si>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</si>
  <si>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</si>
  <si>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</si>
  <si>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</si>
  <si>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</si>
  <si>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</si>
  <si>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</si>
  <si>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</si>
  <si>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</si>
  <si>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</si>
  <si>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</si>
  <si>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</si>
  <si>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</si>
  <si>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</si>
  <si>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</si>
  <si>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</si>
  <si>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</si>
  <si>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</si>
  <si>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</si>
  <si>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</si>
  <si>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</si>
  <si>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</si>
  <si>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</si>
  <si>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</si>
  <si>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</si>
  <si>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</si>
  <si>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</si>
  <si>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</si>
  <si>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</si>
  <si>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</si>
  <si>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</si>
  <si>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</si>
  <si>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</si>
  <si>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</si>
  <si>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</si>
  <si>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</si>
  <si>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</si>
  <si>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</si>
  <si>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</si>
  <si>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</si>
  <si>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</si>
  <si>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</si>
  <si>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</si>
  <si>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</si>
  <si>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</si>
  <si>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</si>
  <si>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</si>
  <si>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</si>
  <si>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</si>
  <si>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</si>
  <si>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</si>
  <si>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</si>
  <si>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</si>
  <si>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</si>
  <si>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</si>
  <si>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</si>
  <si>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</si>
  <si>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</si>
  <si>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</si>
  <si>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</si>
  <si>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</si>
  <si>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</si>
  <si>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</si>
  <si>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</si>
  <si>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</si>
  <si>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</si>
  <si>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</si>
  <si>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</si>
  <si>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</si>
  <si>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</si>
  <si>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</si>
  <si>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</si>
  <si>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</si>
  <si>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</si>
  <si>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</si>
  <si>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</si>
  <si>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</si>
  <si>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</si>
  <si>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</si>
  <si>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</si>
  <si>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</si>
  <si>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</si>
  <si>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</si>
  <si>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</si>
  <si>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</si>
  <si>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</si>
  <si>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</si>
  <si>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</si>
  <si>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</si>
  <si>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</si>
  <si>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</si>
  <si>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</si>
  <si>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</si>
  <si>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</si>
  <si>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</si>
  <si>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</si>
  <si>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</si>
  <si>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</si>
  <si>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</si>
  <si>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</si>
  <si>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</si>
  <si>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</si>
  <si>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</si>
  <si>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</si>
  <si>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</si>
  <si>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</si>
  <si>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</si>
  <si>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</si>
  <si>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</si>
  <si>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</si>
  <si>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</si>
  <si>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</si>
  <si>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</si>
  <si>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</si>
  <si>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</si>
  <si>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</si>
  <si>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</si>
  <si>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</si>
  <si>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</si>
  <si>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</si>
  <si>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</si>
  <si>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</si>
  <si>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</si>
  <si>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</si>
  <si>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</si>
  <si>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</si>
  <si>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</si>
  <si>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</si>
  <si>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</si>
  <si>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</si>
  <si>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</si>
  <si>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</si>
  <si>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</si>
  <si>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</si>
  <si>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</si>
  <si>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</si>
  <si>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</si>
  <si>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</si>
  <si>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</si>
  <si>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</si>
  <si>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</si>
  <si>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</si>
  <si>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</si>
  <si>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</si>
  <si>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</si>
  <si>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</si>
  <si>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</si>
  <si>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</si>
  <si>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</si>
  <si>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</si>
  <si>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</si>
  <si>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</si>
  <si>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</si>
  <si>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</si>
  <si>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</si>
  <si>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</si>
  <si>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</si>
  <si>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</si>
  <si>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</si>
  <si>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</si>
  <si>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</si>
  <si>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</si>
  <si>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</si>
  <si>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</si>
  <si>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</si>
  <si>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</si>
  <si>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</si>
  <si>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</si>
  <si>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</si>
  <si>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</si>
  <si>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</si>
  <si>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</si>
  <si>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</si>
  <si>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</si>
  <si>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</si>
  <si>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</si>
  <si>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</si>
  <si>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</si>
  <si>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</si>
  <si>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</si>
  <si>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</si>
  <si>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</si>
  <si>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</si>
  <si>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</si>
  <si>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</si>
  <si>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</si>
  <si>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</si>
  <si>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</si>
  <si>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</si>
  <si>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</si>
  <si>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</si>
  <si>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</si>
  <si>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</si>
  <si>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</si>
  <si>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</si>
  <si>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</si>
  <si>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</si>
  <si>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</si>
  <si>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</si>
  <si>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</si>
  <si>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</si>
  <si>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</si>
  <si>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</si>
  <si>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</si>
  <si>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</si>
  <si>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</si>
  <si>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</si>
  <si>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</si>
  <si>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</si>
  <si>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</si>
  <si>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</si>
  <si>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</si>
  <si>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</si>
  <si>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</si>
  <si>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</si>
  <si>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</si>
  <si>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</si>
  <si>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</si>
  <si>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</si>
  <si>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</si>
  <si>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</si>
  <si>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</si>
  <si>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</si>
  <si>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</si>
  <si>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</si>
  <si>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</si>
  <si>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</si>
  <si>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</si>
  <si>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</si>
  <si>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</si>
  <si>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</si>
  <si>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</si>
  <si>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</si>
  <si>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</si>
  <si>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</si>
  <si>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</si>
  <si>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</si>
  <si>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</si>
  <si>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</si>
  <si>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</si>
  <si>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</si>
  <si>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</si>
  <si>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</si>
  <si>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</si>
  <si>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</si>
  <si>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</si>
  <si>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</si>
  <si>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</si>
  <si>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</si>
  <si>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</si>
  <si>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</si>
  <si>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</si>
  <si>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</si>
  <si>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</si>
  <si>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</si>
  <si>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</si>
  <si>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</si>
  <si>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</si>
  <si>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</si>
  <si>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</si>
  <si>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</si>
  <si>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</si>
  <si>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</si>
  <si>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</si>
  <si>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</si>
  <si>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</si>
  <si>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</si>
  <si>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</si>
  <si>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</si>
  <si>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</si>
  <si>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</si>
  <si>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</si>
  <si>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</si>
  <si>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</si>
  <si>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</si>
  <si>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</si>
  <si>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</si>
  <si>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</si>
  <si>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</si>
  <si>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</si>
  <si>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</si>
  <si>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</si>
  <si>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</si>
  <si>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</si>
  <si>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</si>
  <si>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</si>
  <si>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</si>
  <si>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</si>
  <si>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</si>
  <si>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</si>
  <si>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</si>
  <si>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</si>
  <si>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</si>
  <si>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</si>
  <si>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</si>
  <si>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</si>
  <si>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</si>
  <si>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</si>
  <si>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</si>
  <si>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</si>
  <si>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</si>
  <si>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</si>
  <si>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</si>
  <si>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</si>
  <si>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</si>
  <si>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</si>
  <si>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</si>
  <si>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</si>
  <si>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</si>
  <si>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</si>
  <si>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</si>
  <si>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</si>
  <si>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</si>
  <si>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</si>
  <si>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</si>
  <si>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</si>
  <si>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</si>
  <si>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</si>
  <si>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</si>
  <si>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</si>
  <si>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</si>
  <si>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</si>
  <si>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</si>
  <si>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</si>
  <si>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</si>
  <si>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</si>
  <si>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</si>
  <si>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</si>
  <si>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</si>
  <si>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</si>
  <si>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</si>
  <si>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</si>
  <si>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</si>
  <si>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</si>
  <si>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</si>
  <si>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</si>
  <si>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</si>
  <si>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</si>
  <si>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</si>
  <si>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</si>
  <si>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</si>
  <si>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</si>
  <si>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</si>
  <si>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</si>
  <si>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</si>
  <si>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</si>
  <si>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</si>
  <si>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</si>
  <si>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</si>
  <si>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</si>
  <si>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</si>
  <si>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</si>
  <si>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</si>
  <si>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</si>
  <si>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</si>
  <si>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</si>
  <si>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</si>
  <si>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</si>
  <si>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</si>
  <si>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</si>
  <si>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</si>
  <si>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</si>
  <si>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</si>
  <si>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</si>
  <si>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</si>
  <si>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</si>
  <si>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</si>
  <si>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</si>
  <si>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</si>
  <si>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</si>
  <si>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</si>
  <si>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</si>
  <si>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</si>
  <si>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</si>
  <si>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</si>
  <si>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</si>
  <si>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</si>
  <si>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</si>
  <si>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</si>
  <si>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</si>
  <si>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</si>
  <si>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</si>
  <si>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</si>
  <si>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</si>
  <si>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</si>
  <si>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</si>
  <si>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</si>
  <si>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</si>
  <si>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</si>
  <si>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</si>
  <si>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</si>
  <si>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</si>
  <si>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</si>
  <si>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</si>
  <si>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</si>
  <si>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</si>
  <si>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</si>
  <si>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</si>
  <si>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</si>
  <si>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</si>
  <si>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</si>
  <si>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</si>
  <si>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</si>
  <si>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</si>
  <si>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</si>
  <si>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</si>
  <si>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</si>
  <si>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</si>
  <si>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</si>
  <si>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</si>
  <si>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</si>
  <si>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</si>
  <si>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</si>
  <si>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</si>
  <si>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</si>
  <si>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</si>
  <si>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</si>
  <si>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</si>
  <si>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</si>
  <si>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</si>
  <si>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</si>
  <si>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</si>
  <si>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</si>
  <si>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</si>
  <si>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</si>
  <si>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</si>
  <si>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</si>
  <si>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</si>
  <si>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</si>
  <si>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</si>
  <si>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</si>
  <si>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</si>
  <si>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</si>
  <si>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</si>
  <si>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</si>
  <si>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</si>
  <si>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</si>
  <si>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</si>
  <si>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</si>
  <si>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</si>
  <si>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</si>
  <si>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</si>
  <si>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</si>
  <si>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</si>
  <si>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</si>
  <si>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</si>
  <si>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</si>
  <si>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</si>
  <si>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</si>
  <si>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</si>
  <si>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</si>
  <si>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</si>
  <si>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</si>
  <si>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</si>
  <si>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</si>
  <si>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</si>
  <si>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</si>
  <si>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</si>
  <si>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</si>
  <si>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</si>
  <si>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</si>
  <si>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</si>
  <si>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</si>
  <si>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</si>
  <si>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</si>
  <si>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</si>
  <si>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</si>
  <si>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</si>
  <si>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</si>
  <si>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</si>
  <si>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</si>
  <si>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</si>
  <si>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</si>
  <si>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</si>
  <si>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</si>
  <si>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</si>
  <si>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</si>
  <si>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</si>
  <si>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</si>
  <si>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</si>
  <si>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</si>
  <si>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</si>
  <si>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</si>
  <si>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</si>
  <si>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</si>
  <si>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</si>
  <si>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</si>
  <si>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</si>
  <si>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</si>
  <si>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</si>
  <si>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</si>
  <si>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</si>
  <si>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</si>
  <si>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</si>
  <si>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</si>
  <si>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</si>
  <si>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</si>
  <si>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</si>
  <si>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</si>
  <si>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</si>
  <si>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</si>
  <si>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</si>
  <si>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</si>
  <si>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</si>
  <si>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</si>
  <si>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</si>
  <si>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</si>
  <si>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</si>
  <si>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</si>
  <si>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</si>
  <si>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</si>
  <si>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</si>
  <si>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</si>
  <si>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</si>
  <si>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</si>
  <si>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</si>
  <si>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</si>
  <si>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</si>
  <si>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</si>
  <si>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</si>
  <si>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</si>
  <si>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</si>
  <si>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</si>
  <si>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</si>
  <si>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</si>
  <si>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</si>
  <si>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</si>
  <si>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</si>
  <si>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</si>
  <si>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</si>
  <si>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</si>
  <si>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</si>
  <si>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</si>
  <si>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</si>
  <si>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</si>
  <si>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</si>
  <si>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</si>
  <si>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</si>
  <si>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</si>
  <si>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</si>
  <si>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</si>
  <si>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</si>
  <si>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</si>
  <si>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</si>
  <si>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</si>
  <si>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</si>
  <si>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</si>
  <si>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</si>
  <si>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</si>
  <si>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</si>
  <si>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</si>
  <si>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</si>
  <si>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</si>
  <si>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</si>
  <si>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</si>
  <si>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</si>
  <si>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</si>
  <si>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</si>
  <si>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</si>
  <si>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</si>
  <si>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</si>
  <si>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</si>
  <si>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</si>
  <si>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</si>
  <si>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</si>
  <si>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</si>
  <si>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</si>
  <si>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</si>
  <si>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</si>
  <si>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</si>
  <si>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</si>
  <si>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</si>
  <si>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</si>
  <si>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</si>
  <si>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</si>
  <si>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</si>
  <si>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</si>
  <si>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</si>
  <si>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</si>
  <si>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</si>
  <si>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</si>
  <si>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</si>
  <si>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</si>
  <si>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</si>
  <si>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</si>
  <si>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</si>
  <si>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</si>
  <si>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</si>
  <si>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</si>
  <si>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</si>
  <si>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</si>
  <si>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</si>
  <si>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</si>
  <si>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</si>
  <si>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</si>
  <si>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</si>
  <si>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</si>
  <si>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</si>
  <si>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</si>
  <si>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</si>
  <si>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</si>
  <si>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</si>
  <si>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</si>
  <si>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</si>
  <si>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</si>
  <si>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</si>
  <si>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</si>
  <si>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</si>
  <si>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</si>
  <si>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</si>
  <si>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</si>
  <si>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</si>
  <si>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</si>
  <si>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</si>
  <si>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</si>
  <si>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</si>
  <si>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</si>
  <si>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</si>
  <si>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</si>
  <si>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</si>
  <si>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</si>
  <si>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</si>
  <si>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</si>
  <si>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</si>
  <si>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</si>
  <si>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</si>
  <si>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</si>
  <si>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</si>
  <si>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</si>
  <si>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</si>
  <si>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</si>
  <si>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</si>
  <si>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</si>
  <si>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</si>
  <si>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</si>
  <si>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</si>
  <si>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</si>
  <si>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</si>
  <si>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</si>
  <si>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</si>
  <si>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</si>
  <si>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</si>
  <si>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</si>
  <si>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</si>
  <si>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</si>
  <si>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</si>
  <si>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</si>
  <si>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</si>
  <si>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</si>
  <si>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</si>
  <si>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</si>
  <si>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</si>
  <si>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</si>
  <si>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</si>
  <si>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</si>
  <si>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</si>
  <si>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</si>
  <si>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</si>
  <si>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</si>
  <si>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</si>
  <si>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</si>
  <si>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</si>
  <si>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</si>
  <si>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</si>
  <si>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</si>
  <si>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</si>
  <si>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</si>
  <si>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</si>
  <si>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</si>
  <si>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</si>
  <si>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</si>
  <si>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</si>
  <si>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</si>
  <si>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</si>
  <si>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</si>
  <si>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</si>
  <si>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</si>
  <si>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</si>
  <si>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</si>
  <si>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</si>
  <si>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</si>
  <si>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</si>
  <si>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</si>
  <si>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</si>
  <si>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</si>
  <si>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</si>
  <si>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</si>
  <si>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</si>
  <si>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</si>
  <si>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</si>
  <si>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</si>
  <si>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</si>
  <si>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</si>
  <si>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</si>
  <si>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</si>
  <si>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</si>
  <si>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</si>
  <si>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</si>
  <si>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</si>
  <si>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</si>
  <si>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</si>
  <si>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</si>
  <si>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</si>
  <si>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</si>
  <si>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</si>
  <si>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</si>
  <si>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</si>
  <si>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</si>
  <si>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</si>
  <si>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</si>
  <si>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</si>
  <si>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</si>
  <si>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</si>
  <si>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</si>
  <si>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</si>
  <si>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</si>
  <si>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</si>
  <si>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</si>
  <si>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</si>
  <si>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</si>
  <si>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</si>
  <si>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</si>
  <si>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</si>
  <si>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</si>
  <si>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</si>
  <si>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</si>
  <si>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</si>
  <si>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</si>
  <si>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</si>
  <si>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</si>
  <si>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</si>
  <si>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</si>
  <si>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</si>
  <si>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</si>
  <si>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</si>
  <si>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</si>
  <si>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</si>
  <si>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</si>
  <si>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</si>
  <si>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</si>
  <si>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</si>
  <si>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</si>
  <si>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</si>
  <si>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</si>
  <si>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</si>
  <si>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</si>
  <si>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</si>
  <si>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</si>
  <si>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</si>
  <si>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</si>
  <si>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</si>
  <si>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</si>
  <si>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</si>
  <si>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</si>
  <si>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</si>
  <si>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</si>
  <si>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</si>
  <si>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</si>
  <si>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</si>
  <si>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</si>
  <si>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</si>
  <si>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</si>
  <si>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</si>
  <si>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</si>
  <si>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</si>
  <si>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</si>
  <si>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</si>
  <si>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</si>
  <si>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</si>
  <si>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</si>
  <si>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</si>
  <si>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</si>
  <si>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</si>
  <si>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</si>
  <si>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</si>
  <si>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</si>
  <si>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</si>
  <si>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</si>
  <si>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</si>
  <si>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</si>
  <si>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</si>
  <si>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</si>
  <si>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</si>
  <si>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</si>
  <si>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</si>
  <si>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</si>
  <si>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</si>
  <si>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</si>
  <si>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</si>
  <si>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</si>
  <si>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</si>
  <si>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</si>
  <si>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</si>
  <si>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</si>
  <si>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</si>
  <si>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</si>
  <si>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</si>
  <si>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</si>
  <si>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</si>
  <si>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</si>
  <si>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</si>
  <si>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</si>
  <si>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</si>
  <si>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</si>
  <si>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</si>
  <si>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</si>
  <si>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</si>
  <si>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</si>
  <si>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</si>
  <si>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</si>
  <si>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</si>
  <si>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</si>
  <si>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</si>
  <si>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</si>
  <si>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</si>
  <si>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</si>
  <si>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</si>
  <si>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</si>
  <si>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</si>
  <si>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</si>
  <si>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</si>
  <si>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</si>
  <si>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</si>
  <si>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</si>
  <si>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</si>
  <si>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</si>
  <si>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</si>
  <si>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</si>
  <si>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</si>
  <si>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</si>
  <si>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</si>
  <si>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</si>
  <si>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</si>
  <si>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</si>
  <si>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</si>
  <si>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</si>
  <si>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</si>
  <si>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</si>
  <si>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</si>
  <si>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</si>
  <si>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</si>
  <si>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</si>
  <si>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</si>
  <si>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</si>
  <si>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</si>
  <si>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</si>
  <si>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</si>
  <si>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</si>
  <si>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</si>
  <si>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</si>
  <si>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</si>
  <si>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</si>
  <si>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</si>
  <si>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</si>
  <si>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</si>
  <si>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</si>
  <si>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</si>
  <si>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</si>
  <si>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</si>
  <si>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</si>
  <si>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</si>
  <si>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</si>
  <si>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</si>
  <si>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</si>
  <si>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</si>
  <si>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</si>
  <si>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</si>
  <si>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</si>
  <si>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</si>
  <si>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</si>
  <si>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</si>
  <si>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</si>
  <si>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</si>
  <si>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</si>
  <si>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</si>
  <si>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</si>
  <si>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</si>
  <si>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</si>
  <si>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</si>
  <si>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</si>
  <si>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</si>
  <si>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</si>
  <si>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</si>
  <si>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</si>
  <si>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</si>
  <si>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</si>
  <si>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</si>
  <si>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</si>
  <si>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</si>
  <si>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</si>
  <si>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</si>
  <si>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</si>
  <si>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</si>
  <si>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</si>
  <si>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</si>
  <si>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</si>
  <si>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</si>
  <si>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</si>
  <si>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</si>
  <si>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</si>
  <si>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</si>
  <si>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</si>
  <si>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</si>
  <si>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</si>
  <si>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</si>
  <si>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</si>
  <si>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</si>
  <si>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</si>
  <si>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</si>
  <si>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</si>
  <si>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</si>
  <si>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</si>
  <si>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</si>
  <si>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</si>
  <si>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</si>
  <si>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</si>
  <si>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</si>
  <si>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</si>
  <si>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</si>
  <si>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</si>
  <si>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</si>
  <si>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</si>
  <si>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</si>
  <si>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</si>
  <si>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</si>
  <si>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</si>
  <si>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</si>
  <si>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</si>
  <si>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</si>
  <si>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</si>
  <si>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</si>
  <si>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</si>
  <si>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</si>
  <si>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</si>
  <si>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</si>
  <si>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</si>
  <si>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</si>
  <si>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</si>
  <si>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</si>
  <si>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</si>
  <si>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</si>
  <si>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</si>
  <si>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</si>
  <si>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</si>
  <si>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</si>
  <si>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</si>
  <si>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</si>
  <si>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</si>
  <si>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</si>
  <si>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</si>
  <si>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</si>
  <si>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</si>
  <si>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</si>
  <si>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</si>
  <si>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</si>
  <si>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</si>
  <si>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</si>
  <si>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</si>
  <si>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</si>
  <si>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</si>
  <si>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</si>
  <si>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</si>
  <si>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</si>
  <si>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</si>
  <si>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</si>
  <si>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</si>
  <si>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</si>
  <si>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</si>
  <si>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</si>
  <si>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</si>
  <si>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</si>
  <si>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</si>
  <si>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</si>
  <si>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</si>
  <si>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</si>
  <si>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</si>
  <si>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</si>
  <si>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</si>
  <si>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</si>
  <si>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</si>
  <si>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</si>
  <si>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</si>
  <si>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</si>
  <si>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</si>
  <si>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</si>
  <si>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</si>
  <si>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</si>
  <si>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</si>
  <si>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</si>
  <si>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</si>
  <si>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</si>
  <si>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</si>
  <si>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</si>
  <si>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</si>
  <si>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</si>
  <si>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</si>
  <si>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</si>
  <si>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</si>
  <si>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</si>
  <si>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</si>
  <si>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</si>
  <si>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</si>
  <si>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</si>
  <si>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</si>
  <si>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</si>
  <si>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</si>
  <si>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</si>
  <si>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</si>
  <si>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</si>
  <si>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</si>
  <si>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</si>
  <si>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</si>
  <si>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</si>
  <si>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</si>
  <si>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</si>
  <si>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</si>
  <si>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</si>
  <si>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</si>
  <si>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</si>
  <si>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</si>
  <si>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</si>
  <si>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</si>
  <si>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</si>
  <si>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</si>
  <si>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</si>
  <si>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</si>
  <si>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</si>
  <si>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</si>
  <si>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</si>
  <si>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</si>
  <si>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</si>
  <si>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</si>
  <si>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</si>
  <si>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</si>
  <si>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</si>
  <si>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</si>
  <si>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</si>
  <si>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</si>
  <si>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</si>
  <si>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</si>
  <si>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</si>
  <si>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</si>
  <si>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</si>
  <si>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</si>
  <si>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</si>
  <si>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</si>
  <si>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</si>
  <si>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</si>
  <si>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</si>
  <si>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</si>
  <si>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</si>
  <si>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</si>
  <si>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</si>
  <si>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</si>
  <si>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</si>
  <si>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</si>
  <si>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</si>
  <si>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</si>
  <si>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</si>
  <si>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</si>
  <si>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</si>
  <si>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</si>
  <si>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</si>
  <si>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</si>
  <si>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</si>
  <si>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</si>
  <si>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</si>
  <si>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</si>
  <si>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</si>
  <si>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</si>
  <si>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</si>
  <si>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</si>
  <si>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</si>
  <si>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</si>
  <si>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</si>
  <si>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</si>
  <si>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</si>
  <si>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</si>
  <si>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</si>
  <si>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</si>
  <si>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</si>
  <si>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</si>
  <si>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</si>
  <si>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</si>
  <si>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</si>
  <si>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</si>
  <si>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</si>
  <si>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</si>
  <si>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</si>
  <si>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</si>
  <si>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</si>
  <si>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</si>
  <si>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</si>
  <si>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</si>
  <si>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</si>
  <si>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</si>
  <si>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</si>
  <si>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</si>
  <si>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</si>
  <si>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</si>
  <si>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</si>
  <si>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</si>
  <si>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</si>
  <si>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</si>
  <si>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</si>
  <si>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</si>
  <si>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</si>
  <si>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</si>
  <si>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</si>
  <si>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</si>
  <si>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</si>
  <si>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</si>
  <si>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</si>
  <si>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</si>
  <si>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</si>
  <si>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</si>
  <si>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</si>
  <si>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</si>
  <si>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</si>
  <si>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</si>
  <si>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</si>
  <si>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</si>
  <si>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</si>
  <si>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</si>
  <si>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</si>
  <si>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</si>
  <si>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</si>
  <si>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</si>
  <si>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</si>
  <si>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</si>
  <si>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</si>
  <si>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</si>
  <si>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</si>
  <si>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</si>
  <si>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</si>
  <si>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</si>
  <si>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</si>
  <si>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</si>
  <si>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</si>
  <si>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</si>
  <si>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</si>
  <si>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</si>
  <si>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</si>
  <si>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</si>
  <si>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</si>
  <si>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</si>
  <si>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</si>
  <si>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</si>
  <si>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</si>
  <si>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</si>
  <si>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</si>
  <si>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</si>
  <si>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</si>
  <si>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</si>
  <si>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</si>
  <si>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</si>
  <si>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</si>
  <si>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</si>
  <si>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</si>
  <si>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</si>
  <si>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</si>
  <si>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</si>
  <si>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</si>
  <si>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</si>
  <si>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</si>
  <si>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</si>
  <si>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</si>
  <si>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</si>
  <si>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</si>
  <si>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</si>
  <si>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</si>
  <si>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</si>
  <si>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</si>
  <si>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</si>
  <si>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</si>
  <si>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</si>
  <si>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</si>
  <si>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</si>
  <si>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</si>
  <si>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</si>
  <si>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</si>
  <si>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</si>
  <si>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</si>
  <si>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</si>
  <si>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</si>
  <si>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</si>
  <si>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</si>
  <si>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</si>
  <si>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</si>
  <si>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</si>
  <si>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</si>
  <si>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</si>
  <si>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</si>
  <si>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</si>
  <si>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</si>
  <si>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</si>
  <si>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</si>
  <si>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</si>
  <si>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</si>
  <si>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</si>
  <si>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</si>
  <si>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</si>
  <si>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</si>
  <si>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</si>
  <si>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</si>
  <si>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</si>
  <si>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</si>
  <si>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</si>
  <si>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</si>
  <si>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</si>
  <si>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</si>
  <si>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</si>
  <si>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</si>
  <si>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</si>
  <si>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</si>
  <si>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</si>
  <si>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</si>
  <si>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</si>
  <si>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</si>
  <si>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</si>
  <si>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</si>
  <si>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</si>
  <si>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</si>
  <si>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</si>
  <si>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</si>
  <si>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</si>
  <si>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</si>
  <si>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</si>
  <si>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</si>
  <si>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</si>
  <si>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</si>
  <si>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</si>
  <si>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</si>
  <si>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</si>
  <si>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</si>
  <si>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</si>
  <si>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</si>
  <si>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</si>
  <si>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</si>
  <si>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</si>
  <si>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</si>
  <si>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</si>
  <si>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</si>
  <si>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</si>
  <si>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</si>
  <si>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</si>
  <si>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</si>
  <si>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</si>
  <si>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</si>
  <si>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</si>
  <si>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</si>
  <si>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</si>
  <si>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</si>
  <si>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</si>
  <si>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</si>
  <si>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</si>
  <si>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</si>
  <si>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</si>
  <si>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</si>
  <si>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</si>
  <si>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</si>
  <si>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</si>
  <si>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</si>
  <si>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</si>
  <si>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</si>
  <si>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</si>
  <si>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</si>
  <si>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</si>
  <si>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</si>
  <si>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</si>
  <si>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</si>
  <si>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</si>
  <si>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</si>
  <si>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</si>
  <si>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</si>
  <si>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</si>
  <si>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</si>
  <si>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</si>
  <si>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</si>
  <si>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</si>
  <si>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</si>
  <si>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</si>
  <si>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</si>
  <si>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</si>
  <si>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</si>
  <si>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</si>
  <si>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</si>
  <si>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</si>
  <si>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</si>
  <si>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</si>
  <si>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</si>
  <si>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</si>
  <si>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</si>
  <si>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</si>
  <si>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</si>
  <si>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</si>
  <si>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</si>
  <si>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</si>
  <si>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</si>
  <si>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</si>
  <si>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</si>
  <si>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</si>
  <si>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</si>
  <si>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</si>
  <si>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</si>
  <si>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</si>
  <si>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</si>
  <si>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</si>
  <si>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</si>
  <si>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</si>
  <si>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</si>
  <si>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</si>
  <si>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</si>
  <si>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</si>
  <si>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</si>
  <si>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</si>
  <si>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</si>
  <si>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</si>
  <si>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</si>
  <si>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</si>
  <si>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</si>
  <si>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</si>
  <si>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</si>
  <si>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</si>
  <si>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</si>
  <si>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</si>
  <si>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</si>
  <si>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</si>
  <si>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</si>
  <si>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</si>
  <si>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</si>
  <si>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</si>
  <si>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</si>
  <si>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</si>
  <si>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</si>
  <si>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</si>
  <si>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</si>
  <si>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</si>
  <si>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</si>
  <si>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</si>
  <si>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</si>
  <si>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</si>
  <si>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</si>
  <si>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</si>
  <si>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</si>
  <si>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</si>
  <si>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</si>
  <si>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</si>
  <si>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</si>
  <si>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</si>
  <si>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</si>
  <si>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</si>
  <si>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</si>
  <si>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</si>
  <si>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</si>
  <si>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</si>
  <si>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</si>
  <si>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</si>
  <si>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</si>
  <si>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</si>
  <si>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</si>
  <si>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</si>
  <si>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</si>
  <si>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</si>
  <si>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</si>
  <si>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</si>
  <si>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</si>
  <si>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</si>
  <si>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</si>
  <si>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</si>
  <si>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</si>
  <si>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</si>
  <si>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</si>
  <si>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</si>
  <si>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</si>
  <si>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</si>
  <si>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</si>
  <si>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</si>
  <si>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</si>
  <si>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</si>
  <si>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</si>
  <si>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</si>
  <si>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</si>
  <si>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</si>
  <si>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</si>
  <si>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</si>
  <si>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</si>
  <si>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</si>
  <si>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</si>
  <si>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</si>
  <si>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</si>
  <si>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</si>
  <si>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</si>
  <si>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</si>
  <si>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</si>
  <si>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</si>
  <si>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</si>
  <si>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</si>
  <si>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</si>
  <si>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</si>
  <si>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</si>
  <si>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</si>
  <si>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</si>
  <si>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</si>
  <si>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</si>
  <si>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</si>
  <si>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</si>
  <si>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</si>
  <si>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</si>
  <si>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</si>
  <si>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</si>
  <si>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</si>
  <si>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</si>
  <si>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</si>
  <si>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</si>
  <si>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</si>
  <si>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</si>
  <si>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</si>
  <si>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</si>
  <si>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</si>
  <si>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</si>
  <si>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</si>
  <si>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</si>
  <si>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</si>
  <si>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</si>
  <si>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</si>
  <si>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</si>
  <si>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</si>
  <si>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</si>
  <si>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</si>
  <si>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</si>
  <si>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</si>
  <si>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</si>
  <si>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</si>
  <si>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</si>
  <si>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</si>
  <si>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</si>
  <si>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</si>
  <si>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</si>
  <si>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</si>
  <si>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</si>
  <si>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</si>
  <si>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</si>
  <si>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</si>
  <si>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</si>
  <si>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</si>
  <si>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</si>
  <si>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</si>
  <si>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</si>
  <si>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</si>
  <si>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</si>
  <si>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</si>
  <si>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</si>
  <si>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</si>
  <si>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</si>
  <si>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</si>
  <si>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</si>
  <si>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</si>
  <si>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</si>
  <si>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</si>
  <si>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</si>
  <si>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</si>
  <si>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</si>
  <si>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</si>
  <si>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</si>
  <si>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</si>
  <si>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</si>
  <si>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</si>
  <si>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</si>
  <si>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</si>
  <si>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</si>
  <si>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</si>
  <si>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</si>
  <si>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</si>
  <si>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</si>
  <si>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</si>
  <si>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</si>
  <si>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</si>
  <si>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</si>
  <si>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</si>
  <si>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</si>
  <si>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</si>
  <si>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</si>
  <si>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</si>
  <si>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</si>
  <si>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</si>
  <si>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</si>
  <si>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</si>
  <si>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</si>
  <si>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</si>
  <si>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</si>
  <si>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</si>
  <si>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</si>
  <si>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</si>
  <si>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</si>
  <si>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</si>
  <si>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</si>
  <si>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</si>
  <si>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</si>
  <si>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</si>
  <si>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</si>
  <si>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</si>
  <si>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</si>
  <si>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</si>
  <si>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</si>
  <si>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</si>
  <si>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</si>
  <si>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</si>
  <si>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</si>
  <si>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</si>
  <si>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</si>
  <si>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</si>
  <si>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</si>
  <si>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</si>
  <si>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</si>
  <si>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</si>
  <si>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</si>
  <si>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</si>
  <si>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</si>
  <si>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</si>
  <si>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</si>
  <si>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</si>
  <si>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</si>
  <si>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</si>
  <si>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</si>
  <si>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</si>
  <si>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</si>
  <si>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</si>
  <si>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</si>
  <si>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</si>
  <si>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</si>
  <si>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</si>
  <si>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</si>
  <si>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</si>
  <si>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</si>
  <si>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</si>
  <si>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</si>
  <si>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</si>
  <si>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</si>
  <si>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</si>
  <si>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</si>
  <si>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</si>
  <si>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</si>
  <si>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</si>
  <si>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</si>
  <si>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</si>
  <si>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</si>
  <si>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</si>
  <si>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</si>
  <si>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</si>
  <si>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</si>
  <si>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</si>
  <si>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</si>
  <si>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</si>
  <si>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</si>
  <si>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</si>
  <si>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</si>
  <si>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</si>
  <si>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</si>
  <si>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</si>
  <si>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</si>
  <si>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</si>
  <si>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</si>
  <si>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</si>
  <si>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</si>
  <si>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</si>
  <si>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</si>
  <si>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</si>
  <si>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</si>
  <si>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</si>
  <si>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</si>
  <si>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</si>
  <si>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</si>
  <si>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</si>
  <si>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</si>
  <si>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</si>
  <si>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</si>
  <si>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</si>
  <si>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</si>
  <si>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</si>
  <si>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</si>
  <si>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</si>
  <si>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</si>
  <si>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</si>
  <si>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</si>
  <si>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</si>
  <si>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</si>
  <si>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</si>
  <si>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</si>
  <si>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</si>
  <si>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</si>
  <si>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</si>
  <si>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</si>
  <si>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</si>
  <si>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</si>
  <si>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</si>
  <si>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</si>
  <si>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</si>
  <si>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</si>
  <si>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</si>
  <si>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</si>
  <si>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</si>
  <si>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</si>
  <si>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</si>
  <si>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</si>
  <si>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</si>
  <si>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</si>
  <si>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</si>
  <si>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</si>
  <si>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</si>
  <si>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</si>
  <si>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</si>
  <si>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</si>
  <si>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</si>
  <si>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</si>
  <si>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</si>
  <si>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</si>
  <si>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</si>
  <si>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</si>
  <si>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</si>
  <si>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</si>
  <si>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</si>
  <si>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</si>
  <si>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</si>
  <si>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</si>
  <si>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</si>
  <si>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</si>
  <si>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</si>
  <si>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</si>
  <si>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</si>
  <si>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</si>
  <si>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</si>
  <si>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</si>
  <si>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</si>
  <si>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</si>
  <si>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</si>
  <si>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</si>
  <si>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</si>
  <si>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</si>
  <si>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</si>
  <si>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</si>
  <si>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</si>
  <si>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</si>
  <si>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</si>
  <si>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</si>
  <si>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</si>
  <si>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</si>
  <si>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</si>
  <si>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</si>
  <si>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</si>
  <si>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</si>
  <si>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</si>
  <si>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</si>
  <si>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</si>
  <si>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</si>
  <si>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</si>
  <si>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</si>
  <si>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</si>
  <si>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</si>
  <si>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</si>
  <si>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</si>
  <si>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</si>
  <si>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</si>
  <si>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</si>
  <si>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</si>
  <si>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</si>
  <si>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</si>
  <si>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</si>
  <si>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</si>
  <si>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</si>
  <si>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</si>
  <si>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</si>
  <si>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</si>
  <si>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</si>
  <si>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</si>
  <si>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</si>
  <si>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</si>
  <si>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</si>
  <si>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</si>
  <si>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</si>
  <si>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</si>
  <si>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</si>
  <si>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</si>
  <si>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</si>
  <si>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</si>
  <si>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</si>
  <si>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</si>
  <si>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</si>
  <si>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</si>
  <si>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</si>
  <si>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</si>
  <si>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</si>
  <si>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</si>
  <si>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</si>
  <si>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</si>
  <si>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</si>
  <si>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</si>
  <si>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</si>
  <si>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</si>
  <si>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</si>
  <si>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</si>
  <si>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</si>
  <si>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</si>
  <si>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</si>
  <si>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</si>
  <si>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</si>
  <si>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</si>
  <si>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</si>
  <si>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</si>
  <si>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</si>
  <si>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</si>
  <si>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</si>
  <si>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</si>
  <si>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</si>
  <si>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</si>
  <si>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</si>
  <si>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</si>
  <si>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</si>
  <si>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</si>
  <si>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</si>
  <si>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</si>
  <si>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</si>
  <si>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</si>
  <si>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</si>
  <si>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</si>
  <si>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</si>
  <si>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</si>
  <si>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</si>
  <si>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</si>
  <si>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</si>
  <si>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</si>
  <si>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</si>
  <si>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</si>
  <si>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</si>
  <si>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</si>
  <si>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</si>
  <si>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</si>
  <si>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</si>
  <si>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</si>
  <si>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</si>
  <si>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</si>
  <si>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</si>
  <si>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</si>
  <si>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</si>
  <si>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</si>
  <si>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</si>
  <si>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</si>
  <si>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</si>
  <si>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</si>
  <si>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</si>
  <si>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</si>
  <si>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</si>
  <si>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</si>
  <si>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</si>
  <si>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</si>
  <si>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</si>
  <si>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</si>
  <si>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</si>
  <si>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</si>
  <si>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</si>
  <si>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</si>
  <si>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</si>
  <si>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</si>
  <si>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</si>
  <si>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</si>
  <si>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</si>
  <si>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</si>
  <si>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</si>
  <si>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</si>
  <si>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</si>
  <si>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</si>
  <si>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</si>
  <si>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</si>
  <si>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</si>
  <si>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</si>
  <si>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</si>
  <si>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</si>
  <si>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</si>
  <si>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</si>
  <si>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</si>
  <si>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</si>
  <si>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</si>
  <si>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</si>
  <si>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</si>
  <si>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</si>
  <si>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</si>
  <si>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</si>
  <si>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</si>
  <si>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</si>
  <si>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</si>
  <si>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</si>
  <si>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</si>
  <si>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</si>
  <si>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</si>
  <si>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</si>
  <si>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</si>
  <si>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</si>
  <si>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</si>
  <si>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</si>
  <si>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</si>
  <si>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</si>
  <si>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</si>
  <si>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</si>
  <si>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</si>
  <si>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</si>
  <si>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</si>
  <si>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</si>
  <si>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</si>
  <si>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</si>
  <si>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</si>
  <si>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</si>
  <si>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</si>
  <si>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</si>
  <si>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</si>
  <si>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</si>
  <si>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</si>
  <si>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</si>
  <si>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</si>
  <si>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</si>
  <si>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</si>
  <si>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</si>
  <si>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</si>
  <si>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</si>
  <si>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</si>
  <si>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</si>
  <si>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</si>
  <si>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</si>
  <si>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</si>
  <si>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</si>
  <si>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</si>
  <si>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</si>
  <si>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</si>
  <si>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</si>
  <si>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</si>
  <si>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</si>
  <si>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</si>
  <si>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</si>
  <si>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</si>
  <si>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</si>
  <si>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</si>
  <si>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</si>
  <si>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</si>
  <si>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</si>
  <si>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</si>
  <si>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</si>
  <si>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</si>
  <si>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</si>
  <si>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</si>
  <si>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</si>
  <si>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</si>
  <si>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</si>
  <si>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</si>
  <si>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</si>
  <si>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</si>
  <si>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</si>
  <si>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</si>
  <si>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</si>
  <si>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</si>
  <si>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</si>
  <si>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</si>
  <si>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</si>
  <si>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</si>
  <si>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</si>
  <si>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</si>
  <si>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</si>
  <si>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</si>
  <si>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</si>
  <si>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</si>
  <si>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</si>
  <si>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</si>
  <si>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</si>
  <si>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</si>
  <si>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</si>
  <si>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</si>
  <si>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</si>
  <si>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</si>
  <si>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</si>
  <si>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</si>
  <si>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</si>
  <si>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</si>
  <si>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</si>
  <si>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</si>
  <si>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</si>
  <si>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</si>
  <si>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</si>
  <si>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</si>
  <si>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</si>
  <si>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</si>
  <si>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</si>
  <si>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</si>
  <si>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</si>
  <si>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</si>
  <si>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</si>
  <si>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</si>
  <si>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</si>
  <si>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</si>
  <si>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</si>
  <si>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</si>
  <si>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</si>
  <si>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</si>
  <si>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</si>
  <si>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</si>
  <si>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</si>
  <si>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</si>
  <si>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</si>
  <si>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</si>
  <si>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</si>
  <si>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</si>
  <si>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</si>
  <si>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</si>
  <si>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</si>
  <si>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</si>
  <si>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</si>
  <si>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</si>
  <si>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</si>
  <si>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</si>
  <si>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</si>
  <si>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</si>
  <si>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</si>
  <si>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</si>
  <si>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</si>
  <si>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</si>
  <si>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</si>
  <si>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</si>
  <si>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</si>
  <si>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</si>
  <si>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</si>
  <si>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</si>
  <si>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</si>
  <si>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</si>
  <si>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</si>
  <si>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</si>
  <si>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</si>
  <si>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</si>
  <si>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</si>
  <si>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</si>
  <si>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</si>
  <si>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</si>
  <si>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</si>
  <si>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</si>
  <si>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</si>
  <si>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</si>
  <si>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</si>
  <si>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</si>
  <si>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</si>
  <si>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</si>
  <si>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</si>
  <si>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</si>
  <si>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</si>
  <si>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</si>
  <si>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</si>
  <si>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</si>
  <si>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</si>
  <si>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</si>
  <si>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</si>
  <si>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</si>
  <si>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</si>
  <si>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</si>
  <si>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</si>
  <si>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</si>
  <si>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</si>
  <si>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</si>
  <si>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</si>
  <si>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</si>
  <si>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</si>
  <si>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</si>
  <si>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</si>
  <si>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</si>
  <si>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</si>
  <si>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</si>
  <si>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</si>
  <si>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</si>
  <si>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</si>
  <si>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</si>
  <si>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</si>
  <si>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</si>
  <si>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</si>
  <si>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</si>
  <si>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</si>
  <si>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</si>
  <si>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</si>
  <si>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</si>
  <si>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</si>
  <si>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</si>
  <si>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</si>
  <si>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</si>
  <si>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</si>
  <si>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</si>
  <si>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</si>
  <si>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</si>
  <si>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</si>
  <si>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</si>
  <si>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</si>
  <si>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</si>
  <si>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</si>
  <si>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</si>
  <si>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</si>
  <si>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</si>
  <si>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</si>
  <si>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</si>
  <si>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</si>
  <si>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</si>
  <si>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</si>
  <si>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</si>
  <si>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</si>
  <si>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</si>
  <si>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</si>
  <si>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</si>
  <si>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</si>
  <si>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</si>
  <si>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</si>
  <si>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</si>
  <si>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</si>
  <si>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</si>
  <si>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</si>
  <si>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</si>
  <si>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</si>
  <si>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</si>
  <si>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</si>
  <si>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</si>
  <si>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</si>
  <si>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</si>
  <si>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</si>
  <si>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</si>
  <si>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</si>
  <si>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</si>
  <si>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</si>
  <si>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</si>
  <si>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</si>
  <si>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</si>
  <si>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</si>
  <si>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</si>
  <si>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</si>
  <si>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</si>
  <si>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</si>
  <si>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</si>
  <si>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</si>
  <si>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</si>
  <si>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</si>
  <si>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</si>
  <si>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</si>
  <si>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</si>
  <si>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</si>
  <si>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</si>
  <si>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</si>
  <si>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</si>
  <si>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</si>
  <si>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</si>
  <si>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</si>
  <si>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</si>
  <si>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</si>
  <si>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</si>
  <si>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</si>
  <si>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</si>
  <si>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</si>
  <si>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</si>
  <si>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</si>
  <si>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</si>
  <si>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</si>
  <si>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</si>
  <si>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</si>
  <si>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</si>
  <si>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</si>
  <si>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</si>
  <si>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</si>
  <si>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</si>
  <si>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</si>
  <si>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</si>
  <si>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</si>
  <si>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</si>
  <si>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</si>
  <si>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</si>
  <si>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</si>
  <si>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</si>
  <si>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</si>
  <si>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</si>
  <si>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</si>
  <si>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</si>
  <si>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</si>
  <si>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</si>
  <si>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</si>
  <si>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</si>
  <si>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</si>
  <si>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</si>
  <si>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</si>
  <si>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</si>
  <si>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</si>
  <si>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</si>
  <si>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</si>
  <si>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</si>
  <si>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</si>
  <si>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</si>
  <si>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</si>
  <si>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</si>
  <si>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</si>
  <si>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</si>
  <si>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</si>
  <si>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</si>
  <si>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</si>
  <si>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</si>
  <si>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</si>
  <si>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</si>
  <si>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</si>
  <si>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</si>
  <si>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</si>
  <si>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</si>
  <si>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</si>
  <si>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</si>
  <si>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</si>
  <si>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</si>
  <si>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</si>
  <si>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</si>
  <si>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</si>
  <si>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</si>
  <si>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</si>
  <si>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</si>
  <si>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</si>
  <si>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</si>
  <si>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</si>
  <si>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</si>
  <si>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</si>
  <si>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</si>
  <si>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</si>
  <si>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</si>
  <si>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</si>
  <si>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</si>
  <si>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</si>
  <si>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</si>
  <si>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</si>
  <si>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</si>
  <si>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</si>
  <si>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</si>
  <si>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</si>
  <si>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</si>
  <si>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</si>
  <si>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</si>
  <si>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</si>
  <si>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</si>
  <si>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</si>
  <si>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</si>
  <si>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</si>
  <si>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</si>
  <si>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</si>
  <si>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</si>
  <si>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</si>
  <si>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</si>
  <si>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</si>
  <si>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</si>
  <si>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</si>
  <si>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</si>
  <si>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</si>
  <si>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</si>
  <si>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</si>
  <si>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</si>
  <si>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</si>
  <si>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</si>
  <si>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</si>
  <si>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</si>
  <si>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</si>
  <si>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</si>
  <si>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</si>
  <si>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</si>
  <si>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</si>
  <si>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</si>
  <si>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</si>
  <si>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</si>
  <si>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</si>
  <si>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</si>
  <si>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</si>
  <si>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</si>
  <si>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</si>
  <si>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</si>
  <si>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</si>
  <si>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</si>
  <si>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</si>
  <si>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</si>
  <si>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</si>
  <si>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</si>
  <si>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</si>
  <si>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</si>
  <si>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</si>
  <si>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</si>
  <si>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</si>
  <si>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</si>
  <si>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</si>
  <si>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</si>
  <si>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</si>
  <si>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</si>
  <si>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</si>
  <si>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</si>
  <si>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</si>
  <si>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</si>
  <si>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</si>
  <si>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</si>
  <si>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</si>
  <si>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</si>
  <si>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</si>
  <si>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</si>
  <si>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</si>
  <si>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</si>
  <si>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</si>
  <si>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</si>
  <si>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</si>
  <si>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</si>
  <si>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</si>
  <si>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</si>
  <si>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</si>
  <si>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</si>
  <si>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</si>
  <si>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</si>
  <si>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</si>
  <si>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</si>
  <si>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</si>
  <si>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</si>
  <si>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</si>
  <si>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</si>
  <si>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</si>
  <si>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</si>
  <si>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</si>
  <si>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</si>
  <si>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</si>
  <si>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</si>
  <si>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</si>
  <si>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</si>
  <si>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</si>
  <si>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</si>
  <si>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</si>
  <si>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</si>
  <si>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</si>
  <si>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</si>
  <si>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</si>
  <si>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</si>
  <si>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</si>
  <si>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</si>
  <si>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</si>
  <si>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</si>
  <si>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</si>
  <si>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</si>
  <si>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</si>
  <si>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</si>
  <si>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</si>
  <si>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</si>
  <si>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</si>
  <si>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</si>
  <si>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</si>
  <si>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</si>
  <si>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</si>
  <si>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</si>
  <si>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</si>
  <si>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</si>
  <si>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</si>
  <si>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</si>
  <si>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</si>
  <si>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</si>
  <si>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</si>
  <si>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</si>
  <si>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</si>
  <si>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</si>
  <si>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</si>
  <si>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</si>
  <si>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</si>
  <si>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</si>
  <si>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</si>
  <si>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</si>
  <si>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</si>
  <si>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</si>
  <si>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</si>
  <si>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</si>
  <si>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</si>
  <si>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</si>
  <si>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</si>
  <si>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</si>
  <si>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</si>
  <si>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</si>
  <si>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</si>
  <si>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</si>
  <si>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</si>
  <si>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</si>
  <si>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</si>
  <si>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</si>
  <si>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</si>
  <si>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</si>
  <si>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</si>
  <si>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</si>
  <si>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</si>
  <si>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</si>
  <si>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</si>
  <si>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</si>
  <si>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</si>
  <si>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</si>
  <si>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</si>
  <si>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</si>
  <si>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</si>
  <si>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</si>
  <si>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</si>
  <si>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</si>
  <si>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</si>
  <si>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</si>
  <si>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</si>
  <si>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</si>
  <si>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</si>
  <si>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</si>
  <si>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</si>
  <si>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</si>
  <si>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</si>
  <si>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</si>
  <si>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</si>
  <si>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</si>
  <si>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</si>
  <si>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</si>
  <si>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</si>
  <si>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</si>
  <si>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</si>
  <si>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</si>
  <si>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</si>
  <si>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</si>
  <si>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</si>
  <si>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</si>
  <si>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</si>
  <si>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</si>
  <si>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</si>
  <si>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</si>
  <si>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</si>
  <si>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</si>
  <si>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</si>
  <si>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</si>
  <si>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</si>
  <si>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</si>
  <si>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</si>
  <si>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</si>
  <si>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</si>
  <si>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</si>
  <si>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</si>
  <si>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</si>
  <si>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</si>
  <si>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</si>
  <si>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</si>
  <si>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</si>
  <si>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</si>
  <si>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</si>
  <si>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</si>
  <si>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</si>
  <si>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</si>
  <si>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</si>
  <si>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</si>
  <si>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</si>
  <si>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</si>
  <si>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</si>
  <si>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</si>
  <si>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</si>
  <si>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</si>
  <si>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</si>
  <si>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</si>
  <si>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</si>
  <si>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</si>
  <si>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</si>
  <si>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</si>
  <si>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</si>
  <si>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</si>
  <si>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</si>
  <si>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</si>
  <si>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</si>
  <si>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</si>
  <si>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</si>
  <si>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</si>
  <si>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</si>
  <si>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</si>
  <si>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</si>
  <si>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</si>
  <si>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</si>
  <si>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</si>
  <si>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</si>
  <si>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</si>
  <si>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</si>
  <si>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</si>
  <si>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</si>
  <si>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</si>
  <si>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</si>
  <si>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</si>
  <si>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</si>
  <si>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</si>
  <si>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</si>
  <si>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</si>
  <si>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</si>
  <si>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</si>
  <si>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</si>
  <si>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</si>
  <si>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</si>
  <si>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</si>
  <si>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</si>
  <si>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</si>
  <si>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</si>
  <si>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</si>
  <si>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</si>
  <si>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</si>
  <si>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</si>
  <si>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</si>
  <si>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</si>
  <si>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</si>
  <si>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</si>
  <si>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</si>
  <si>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</si>
  <si>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</si>
  <si>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</si>
  <si>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</si>
  <si>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</si>
  <si>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</si>
  <si>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</si>
  <si>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</si>
  <si>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</si>
  <si>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</si>
  <si>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</si>
  <si>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</si>
  <si>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</si>
  <si>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</si>
  <si>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</si>
  <si>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</si>
  <si>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</si>
  <si>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</si>
  <si>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</si>
  <si>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</si>
  <si>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</si>
  <si>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</si>
  <si>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</si>
  <si>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</si>
  <si>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</si>
  <si>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</si>
  <si>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</si>
  <si>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</si>
  <si>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</si>
  <si>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</si>
  <si>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</si>
  <si>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</si>
  <si>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</si>
  <si>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</si>
  <si>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</si>
  <si>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</si>
  <si>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</si>
  <si>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</si>
  <si>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</si>
  <si>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</si>
  <si>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</si>
  <si>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</si>
  <si>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</si>
  <si>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</si>
  <si>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</si>
  <si>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</si>
  <si>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</si>
  <si>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</si>
  <si>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</si>
  <si>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</si>
  <si>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</si>
  <si>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</si>
  <si>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</si>
  <si>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</si>
  <si>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</si>
  <si>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</si>
  <si>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</si>
  <si>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</si>
  <si>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</si>
  <si>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</si>
  <si>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</si>
  <si>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</si>
  <si>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</si>
  <si>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</si>
  <si>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</si>
  <si>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</si>
  <si>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</si>
  <si>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</si>
  <si>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</si>
  <si>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</si>
  <si>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</si>
  <si>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</si>
  <si>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</si>
  <si>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</si>
  <si>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</si>
  <si>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</si>
  <si>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</si>
  <si>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</si>
  <si>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</si>
  <si>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</si>
  <si>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</si>
  <si>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</si>
  <si>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</si>
  <si>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</si>
  <si>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</si>
  <si>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</si>
  <si>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</si>
  <si>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</si>
  <si>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</si>
  <si>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</si>
  <si>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</si>
  <si>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</si>
  <si>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</si>
  <si>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</si>
  <si>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</si>
  <si>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</si>
  <si>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</si>
  <si>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</si>
  <si>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</si>
  <si>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</si>
  <si>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</si>
  <si>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</si>
  <si>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</si>
  <si>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</si>
  <si>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</si>
  <si>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</si>
  <si>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</si>
  <si>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</si>
  <si>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</si>
  <si>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</si>
  <si>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</si>
  <si>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</si>
  <si>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</si>
  <si>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</si>
  <si>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</si>
  <si>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</si>
  <si>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</si>
  <si>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</si>
  <si>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</si>
  <si>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</si>
  <si>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</si>
  <si>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</si>
  <si>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</si>
  <si>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</si>
  <si>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</si>
  <si>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</si>
  <si>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</si>
  <si>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</si>
  <si>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</si>
  <si>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</si>
  <si>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</si>
  <si>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</si>
  <si>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</si>
  <si>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</si>
  <si>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</si>
  <si>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</si>
  <si>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</si>
  <si>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</si>
  <si>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</si>
  <si>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</si>
  <si>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</si>
  <si>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</si>
  <si>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</si>
  <si>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</si>
  <si>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</si>
  <si>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</si>
  <si>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</si>
  <si>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</si>
  <si>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</si>
  <si>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</si>
  <si>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</si>
  <si>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</si>
  <si>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</si>
  <si>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</si>
  <si>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</si>
  <si>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</si>
  <si>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</si>
  <si>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</si>
  <si>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</si>
  <si>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</si>
  <si>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</si>
  <si>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</si>
  <si>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</si>
  <si>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</si>
  <si>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</si>
  <si>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</si>
  <si>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</si>
  <si>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</si>
  <si>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</si>
  <si>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</si>
  <si>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</si>
  <si>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</si>
  <si>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</si>
  <si>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</si>
  <si>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</si>
  <si>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</si>
  <si>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</si>
  <si>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</si>
  <si>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</si>
  <si>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</si>
  <si>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</si>
  <si>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</si>
  <si>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</si>
  <si>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</si>
  <si>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</si>
  <si>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</si>
  <si>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</si>
  <si>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</si>
  <si>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</si>
  <si>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</si>
  <si>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</si>
  <si>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</si>
  <si>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</si>
  <si>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</si>
  <si>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</si>
  <si>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</si>
  <si>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</si>
  <si>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</si>
  <si>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</si>
  <si>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</si>
  <si>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</si>
  <si>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</si>
  <si>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</si>
  <si>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</si>
  <si>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</si>
  <si>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</si>
  <si>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</si>
  <si>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</si>
  <si>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</si>
  <si>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</si>
  <si>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</si>
  <si>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</si>
  <si>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</si>
  <si>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</si>
  <si>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</si>
  <si>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</si>
  <si>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</si>
  <si>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</si>
  <si>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</si>
  <si>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</si>
  <si>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</si>
  <si>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</si>
  <si>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</si>
  <si>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</si>
  <si>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</si>
  <si>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</si>
  <si>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</si>
  <si>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</si>
  <si>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</si>
  <si>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</si>
  <si>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</si>
  <si>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</si>
  <si>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</si>
  <si>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</si>
  <si>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</si>
  <si>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</si>
  <si>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</si>
  <si>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</si>
  <si>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</si>
  <si>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</si>
  <si>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</si>
  <si>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</si>
  <si>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</si>
  <si>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</si>
  <si>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</si>
  <si>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</si>
  <si>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</si>
  <si>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</si>
  <si>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</si>
  <si>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</si>
  <si>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</si>
  <si>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</si>
  <si>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</si>
  <si>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</si>
  <si>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</si>
  <si>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</si>
  <si>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</si>
  <si>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</si>
  <si>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</si>
  <si>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</si>
  <si>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</si>
  <si>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</si>
  <si>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</si>
  <si>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</si>
  <si>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</si>
  <si>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</si>
  <si>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</si>
  <si>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</si>
  <si>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</si>
  <si>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</si>
  <si>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</si>
  <si>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</si>
  <si>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</si>
  <si>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</si>
  <si>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</si>
  <si>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</si>
  <si>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</si>
  <si>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</si>
  <si>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</si>
  <si>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</si>
  <si>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</si>
  <si>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</si>
  <si>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</si>
  <si>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</si>
  <si>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</si>
  <si>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</si>
  <si>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</si>
  <si>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</si>
  <si>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</si>
  <si>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</si>
  <si>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</si>
  <si>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</si>
  <si>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</si>
  <si>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</si>
  <si>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</si>
  <si>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</si>
  <si>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</si>
  <si>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</si>
  <si>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</si>
  <si>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</si>
  <si>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</si>
  <si>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</si>
  <si>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</si>
  <si>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</si>
  <si>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</si>
  <si>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</si>
  <si>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</si>
  <si>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</si>
  <si>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</si>
  <si>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</si>
  <si>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</si>
  <si>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</si>
  <si>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</si>
  <si>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</si>
  <si>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</si>
  <si>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</si>
  <si>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</si>
  <si>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</si>
  <si>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</si>
  <si>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</si>
  <si>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</si>
  <si>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</si>
  <si>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</si>
  <si>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</si>
  <si>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</si>
  <si>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</si>
  <si>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</si>
  <si>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</si>
  <si>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</si>
  <si>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</si>
  <si>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</si>
  <si>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</si>
  <si>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</si>
  <si>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</si>
  <si>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</si>
  <si>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</si>
  <si>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</si>
  <si>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</si>
  <si>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</si>
  <si>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</si>
  <si>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</si>
  <si>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</si>
  <si>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</si>
  <si>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</si>
  <si>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</si>
  <si>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</si>
  <si>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</si>
  <si>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</si>
  <si>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</si>
  <si>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</si>
  <si>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</si>
  <si>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</si>
  <si>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</si>
  <si>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</si>
  <si>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</si>
  <si>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</si>
  <si>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</si>
  <si>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</si>
  <si>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</si>
  <si>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</si>
  <si>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</si>
  <si>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</si>
  <si>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</si>
  <si>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</si>
  <si>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</si>
  <si>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</si>
  <si>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</si>
  <si>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</si>
  <si>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</si>
  <si>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</si>
  <si>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</si>
  <si>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</si>
  <si>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</si>
  <si>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</si>
  <si>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</si>
  <si>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</si>
  <si>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</si>
  <si>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</si>
  <si>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</si>
  <si>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</si>
  <si>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</si>
  <si>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</si>
  <si>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</si>
  <si>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</si>
  <si>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</si>
  <si>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</si>
  <si>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</si>
  <si>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</si>
  <si>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</si>
  <si>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</si>
  <si>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</si>
  <si>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</si>
  <si>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</si>
  <si>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</si>
  <si>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</si>
  <si>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</si>
  <si>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</si>
  <si>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</si>
  <si>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</si>
  <si>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</si>
  <si>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</si>
  <si>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</si>
  <si>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</si>
  <si>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</si>
  <si>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</si>
  <si>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</si>
  <si>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</si>
  <si>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</si>
  <si>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</si>
  <si>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</si>
  <si>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</si>
  <si>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</si>
  <si>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</si>
  <si>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</si>
  <si>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</si>
  <si>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</si>
  <si>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</si>
  <si>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</si>
  <si>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</si>
  <si>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</si>
  <si>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</si>
  <si>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</si>
  <si>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</si>
  <si>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</si>
  <si>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</si>
  <si>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</si>
  <si>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</si>
  <si>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</si>
  <si>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</si>
  <si>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</si>
  <si>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</si>
  <si>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</si>
  <si>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</si>
  <si>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</si>
  <si>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</si>
  <si>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</si>
  <si>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</si>
  <si>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</si>
  <si>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</si>
  <si>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</si>
  <si>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</si>
  <si>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</si>
  <si>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</si>
  <si>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</si>
  <si>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</si>
  <si>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</si>
  <si>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</si>
  <si>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</si>
  <si>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</si>
  <si>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</si>
  <si>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</si>
  <si>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</si>
  <si>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</si>
  <si>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</si>
  <si>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</si>
  <si>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</si>
  <si>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</si>
  <si>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</si>
  <si>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</si>
  <si>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</si>
  <si>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</si>
  <si>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</si>
  <si>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</si>
  <si>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</si>
  <si>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</si>
  <si>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</si>
  <si>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</si>
  <si>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</si>
  <si>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</si>
  <si>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</si>
  <si>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</si>
  <si>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</si>
  <si>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</si>
  <si>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</si>
  <si>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</si>
  <si>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</si>
  <si>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</si>
  <si>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</si>
  <si>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</si>
  <si>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</si>
  <si>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</si>
  <si>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</si>
  <si>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</si>
  <si>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</si>
  <si>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</si>
  <si>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</si>
  <si>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</si>
  <si>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</si>
  <si>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</si>
  <si>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</si>
  <si>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</si>
  <si>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</si>
  <si>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</si>
  <si>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</si>
  <si>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</si>
  <si>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</si>
  <si>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</si>
  <si>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</si>
  <si>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</si>
  <si>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</si>
  <si>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</si>
  <si>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</si>
  <si>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</si>
  <si>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</si>
  <si>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</si>
  <si>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</si>
  <si>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</si>
  <si>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</si>
  <si>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</si>
  <si>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</si>
  <si>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</si>
  <si>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</si>
  <si>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</si>
  <si>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</si>
  <si>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</si>
  <si>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</si>
  <si>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</si>
  <si>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</si>
  <si>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</si>
  <si>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</si>
  <si>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</si>
  <si>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</si>
  <si>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</si>
  <si>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</si>
  <si>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</si>
  <si>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</si>
  <si>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</si>
  <si>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</si>
  <si>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</si>
  <si>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</si>
  <si>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</si>
  <si>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</si>
  <si>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</si>
  <si>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</si>
  <si>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</si>
  <si>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</si>
  <si>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</si>
  <si>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</si>
  <si>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</si>
  <si>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</si>
  <si>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</si>
  <si>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</si>
  <si>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</si>
  <si>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</si>
  <si>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</si>
  <si>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</si>
  <si>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</si>
  <si>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</si>
  <si>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</si>
  <si>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</si>
  <si>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</si>
  <si>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</si>
  <si>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</si>
  <si>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</si>
  <si>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</si>
  <si>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</si>
  <si>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</si>
  <si>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</si>
  <si>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</si>
  <si>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</si>
  <si>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</si>
  <si>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</si>
  <si>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</si>
  <si>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</si>
  <si>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</si>
  <si>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</si>
  <si>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</si>
  <si>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</si>
  <si>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</si>
  <si>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</si>
  <si>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</si>
  <si>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</si>
  <si>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</si>
  <si>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</si>
  <si>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</si>
  <si>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</si>
  <si>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</si>
  <si>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</si>
  <si>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</si>
  <si>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</si>
  <si>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</si>
  <si>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</si>
  <si>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</si>
  <si>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</si>
  <si>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</si>
  <si>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</si>
  <si>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</si>
  <si>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</si>
  <si>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</si>
  <si>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</si>
  <si>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</si>
  <si>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</si>
  <si>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</si>
  <si>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</si>
  <si>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</si>
  <si>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</si>
  <si>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</si>
  <si>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</si>
  <si>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</si>
  <si>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</si>
  <si>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</si>
  <si>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</si>
  <si>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</si>
  <si>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</si>
  <si>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</si>
  <si>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</si>
  <si>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</si>
  <si>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</si>
  <si>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</si>
  <si>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</si>
  <si>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</si>
  <si>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</si>
  <si>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</si>
  <si>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</si>
  <si>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</si>
  <si>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</si>
  <si>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</si>
  <si>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</si>
  <si>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</si>
  <si>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</si>
  <si>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</si>
  <si>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</si>
  <si>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</si>
  <si>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</si>
  <si>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</si>
  <si>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</si>
  <si>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</si>
  <si>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</si>
  <si>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</si>
  <si>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</si>
  <si>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</si>
  <si>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</si>
  <si>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</si>
  <si>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</si>
  <si>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</si>
  <si>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</si>
  <si>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</si>
  <si>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</si>
  <si>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</si>
  <si>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</si>
  <si>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</si>
  <si>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</si>
  <si>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</si>
  <si>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</si>
  <si>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</si>
  <si>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</si>
  <si>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</si>
  <si>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</si>
  <si>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</si>
  <si>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</si>
  <si>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</si>
  <si>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</si>
  <si>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</si>
  <si>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</si>
  <si>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</si>
  <si>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</si>
  <si>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</si>
  <si>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</si>
  <si>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</si>
  <si>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</si>
  <si>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</si>
  <si>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</si>
  <si>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</si>
  <si>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</si>
  <si>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</si>
  <si>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</si>
  <si>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</si>
  <si>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</si>
  <si>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</si>
  <si>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</si>
  <si>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</si>
  <si>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</si>
  <si>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</si>
  <si>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</si>
  <si>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</si>
  <si>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</si>
  <si>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</si>
  <si>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</si>
  <si>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</si>
  <si>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</si>
  <si>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</si>
  <si>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</si>
  <si>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</si>
  <si>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</si>
  <si>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</si>
  <si>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</si>
  <si>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</si>
  <si>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</si>
  <si>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</si>
  <si>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</si>
  <si>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</si>
  <si>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</si>
  <si>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</si>
  <si>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</si>
  <si>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</si>
  <si>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</si>
  <si>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</si>
  <si>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</si>
  <si>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</si>
  <si>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</si>
  <si>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</si>
  <si>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</si>
  <si>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</si>
  <si>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</si>
  <si>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</si>
  <si>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</si>
  <si>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</si>
  <si>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</si>
  <si>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</si>
  <si>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</si>
  <si>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</si>
  <si>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</si>
  <si>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</si>
  <si>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</si>
  <si>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</si>
  <si>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</si>
  <si>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</si>
  <si>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</si>
  <si>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</si>
  <si>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</si>
  <si>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</si>
  <si>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</si>
  <si>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</si>
  <si>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</si>
  <si>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</si>
  <si>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</si>
  <si>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</si>
  <si>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</si>
  <si>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</si>
  <si>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</si>
  <si>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</si>
  <si>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</si>
  <si>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</si>
  <si>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</si>
  <si>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</si>
  <si>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</si>
  <si>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</si>
  <si>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</si>
  <si>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</si>
  <si>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</si>
  <si>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</si>
  <si>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</si>
  <si>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</si>
  <si>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</si>
  <si>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</si>
  <si>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</si>
  <si>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</si>
  <si>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</si>
  <si>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</si>
  <si>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</si>
  <si>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</si>
  <si>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</si>
  <si>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</si>
  <si>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</si>
  <si>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</si>
  <si>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</si>
  <si>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</si>
  <si>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</si>
  <si>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</si>
  <si>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</si>
  <si>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</si>
  <si>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</si>
  <si>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</si>
  <si>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</si>
  <si>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</si>
  <si>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</si>
  <si>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</si>
  <si>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</si>
  <si>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</si>
  <si>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</si>
  <si>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</si>
  <si>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</si>
  <si>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</si>
  <si>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</si>
  <si>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</si>
  <si>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</si>
  <si>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</si>
  <si>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</si>
  <si>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</si>
  <si>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</si>
  <si>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</si>
  <si>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</si>
  <si>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</si>
  <si>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</si>
  <si>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</si>
  <si>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</si>
  <si>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</si>
  <si>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</si>
  <si>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</si>
  <si>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</si>
  <si>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</si>
  <si>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</si>
  <si>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</si>
  <si>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</si>
  <si>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</si>
  <si>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</si>
  <si>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</si>
  <si>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</si>
  <si>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</si>
  <si>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</si>
  <si>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</si>
  <si>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</si>
  <si>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</si>
  <si>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</si>
  <si>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</si>
  <si>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</si>
  <si>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</si>
  <si>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</si>
  <si>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</si>
  <si>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</si>
  <si>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</si>
  <si>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</si>
  <si>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</si>
  <si>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</si>
  <si>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</si>
  <si>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</si>
  <si>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</si>
  <si>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</si>
  <si>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</si>
  <si>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</si>
  <si>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</si>
  <si>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</si>
  <si>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</si>
  <si>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</si>
  <si>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</si>
  <si>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</si>
  <si>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</si>
  <si>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</si>
  <si>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</si>
  <si>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</si>
  <si>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</si>
  <si>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</si>
  <si>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</si>
  <si>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</si>
  <si>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</si>
  <si>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</si>
  <si>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</si>
  <si>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</si>
  <si>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</si>
  <si>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</si>
  <si>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</si>
  <si>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</si>
  <si>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</si>
  <si>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</si>
  <si>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</si>
  <si>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</si>
  <si>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</si>
  <si>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</si>
  <si>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</si>
  <si>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</si>
  <si>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</si>
  <si>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</si>
  <si>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</si>
  <si>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</si>
  <si>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</si>
  <si>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</si>
  <si>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</si>
  <si>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</si>
  <si>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</si>
  <si>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</si>
  <si>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</si>
  <si>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</si>
  <si>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</si>
  <si>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</si>
  <si>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</si>
  <si>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</si>
  <si>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</si>
  <si>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</si>
  <si>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</si>
  <si>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</si>
  <si>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</si>
  <si>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</si>
  <si>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</si>
  <si>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</si>
  <si>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</si>
  <si>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</si>
  <si>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</si>
  <si>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</si>
  <si>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</si>
  <si>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</si>
  <si>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</si>
  <si>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</si>
  <si>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</si>
  <si>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</si>
  <si>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</si>
  <si>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</si>
  <si>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</si>
  <si>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</si>
  <si>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</si>
  <si>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</si>
  <si>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</si>
  <si>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</si>
  <si>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</si>
  <si>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</si>
  <si>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</si>
  <si>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</si>
  <si>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</si>
  <si>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</si>
  <si>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</si>
  <si>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</si>
  <si>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</si>
  <si>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</si>
  <si>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</si>
  <si>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</si>
  <si>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</si>
  <si>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</si>
  <si>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</si>
  <si>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</si>
  <si>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</si>
  <si>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</si>
  <si>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</si>
  <si>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</si>
  <si>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</si>
  <si>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</si>
  <si>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</si>
  <si>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</si>
  <si>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</si>
  <si>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</si>
  <si>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</si>
  <si>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</si>
  <si>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</si>
  <si>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</si>
  <si>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</si>
  <si>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</si>
  <si>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</si>
  <si>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</si>
  <si>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</si>
  <si>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</si>
  <si>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</si>
  <si>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</si>
  <si>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</si>
  <si>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</si>
  <si>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</si>
  <si>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</si>
  <si>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</si>
  <si>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</si>
  <si>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</si>
  <si>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</si>
  <si>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</si>
  <si>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</si>
  <si>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</si>
  <si>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</si>
  <si>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</si>
  <si>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</si>
  <si>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</si>
  <si>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</si>
  <si>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</si>
  <si>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</si>
  <si>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</si>
  <si>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</si>
  <si>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</si>
  <si>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</si>
  <si>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</si>
  <si>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</si>
  <si>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</si>
  <si>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</si>
  <si>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</si>
  <si>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</si>
  <si>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</si>
  <si>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</si>
  <si>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</si>
  <si>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</si>
  <si>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</si>
  <si>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</si>
  <si>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</si>
  <si>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</si>
  <si>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</si>
  <si>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</si>
  <si>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</si>
  <si>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</si>
  <si>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</si>
  <si>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</si>
  <si>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</si>
  <si>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</si>
  <si>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</si>
  <si>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</si>
  <si>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</si>
  <si>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</si>
  <si>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</si>
  <si>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</si>
  <si>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</si>
  <si>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</si>
  <si>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</si>
  <si>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</si>
  <si>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</si>
  <si>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</si>
  <si>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</si>
  <si>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</si>
  <si>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</si>
  <si>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</si>
  <si>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</si>
  <si>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</si>
  <si>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</si>
  <si>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</si>
  <si>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</si>
  <si>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</si>
  <si>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</si>
  <si>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</si>
  <si>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</si>
  <si>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</si>
  <si>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</si>
  <si>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</si>
  <si>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</si>
  <si>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</si>
  <si>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</si>
  <si>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</si>
  <si>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</si>
  <si>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</si>
  <si>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</si>
  <si>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</si>
  <si>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</si>
  <si>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</si>
  <si>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</si>
  <si>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</si>
  <si>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</si>
  <si>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</si>
  <si>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</si>
  <si>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</si>
  <si>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</si>
  <si>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</si>
  <si>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</si>
  <si>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</si>
  <si>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</si>
  <si>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</si>
  <si>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</si>
  <si>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</si>
  <si>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</si>
  <si>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</si>
  <si>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</si>
  <si>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</si>
  <si>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</si>
  <si>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</si>
  <si>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</si>
  <si>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</si>
  <si>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</si>
  <si>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</si>
  <si>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</si>
  <si>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</si>
  <si>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</si>
  <si>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</si>
  <si>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</si>
  <si>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</si>
  <si>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</si>
  <si>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</si>
  <si>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</si>
  <si>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</si>
  <si>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</si>
  <si>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</si>
  <si>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</si>
  <si>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</si>
  <si>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</si>
  <si>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</si>
  <si>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</si>
  <si>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</si>
  <si>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</si>
  <si>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</si>
  <si>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</si>
  <si>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</si>
  <si>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</si>
  <si>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</si>
  <si>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</si>
  <si>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</si>
  <si>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</si>
  <si>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</si>
  <si>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</si>
  <si>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</si>
  <si>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</si>
  <si>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</si>
  <si>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</si>
  <si>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</si>
  <si>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</si>
  <si>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</si>
  <si>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</si>
  <si>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</si>
  <si>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</si>
  <si>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</si>
  <si>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</si>
  <si>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</si>
  <si>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</si>
  <si>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</si>
  <si>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</si>
  <si>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</si>
  <si>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</si>
  <si>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</si>
  <si>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</si>
  <si>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</si>
  <si>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</si>
  <si>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</si>
  <si>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</si>
  <si>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</si>
  <si>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</si>
  <si>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</si>
  <si>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</si>
  <si>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</si>
  <si>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</si>
  <si>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</si>
  <si>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</si>
  <si>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</si>
  <si>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</si>
  <si>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</si>
  <si>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</si>
  <si>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</si>
  <si>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</si>
  <si>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</si>
  <si>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</si>
  <si>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</si>
  <si>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</si>
  <si>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</si>
  <si>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</si>
  <si>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</si>
  <si>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</si>
  <si>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</si>
  <si>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</si>
  <si>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</si>
  <si>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</si>
  <si>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</si>
  <si>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</si>
  <si>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</si>
  <si>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</si>
  <si>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</si>
  <si>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</si>
  <si>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</si>
  <si>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</si>
  <si>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</si>
  <si>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</si>
  <si>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</si>
  <si>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</si>
  <si>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</si>
  <si>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</si>
  <si>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</si>
  <si>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</si>
  <si>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</si>
  <si>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</si>
  <si>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</si>
  <si>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</si>
  <si>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</si>
  <si>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</si>
  <si>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</si>
  <si>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</si>
  <si>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</si>
  <si>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</si>
  <si>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</si>
  <si>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</si>
  <si>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</si>
  <si>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</si>
  <si>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</si>
  <si>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</si>
  <si>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</si>
  <si>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</si>
  <si>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</si>
  <si>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</si>
  <si>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</si>
  <si>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</si>
  <si>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</si>
  <si>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</si>
  <si>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</si>
  <si>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</si>
  <si>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</si>
  <si>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</si>
  <si>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</si>
  <si>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</si>
  <si>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</si>
  <si>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</si>
  <si>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</si>
  <si>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</si>
  <si>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</si>
  <si>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</si>
  <si>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</si>
  <si>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</si>
  <si>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</si>
  <si>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</si>
  <si>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</si>
  <si>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</si>
  <si>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</si>
  <si>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</si>
  <si>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</si>
  <si>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</si>
  <si>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</si>
  <si>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</si>
  <si>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</si>
  <si>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</si>
  <si>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</si>
  <si>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</si>
  <si>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</si>
  <si>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</si>
  <si>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</si>
  <si>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</si>
  <si>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</si>
  <si>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</si>
  <si>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</si>
  <si>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</si>
  <si>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</si>
  <si>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</si>
  <si>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</si>
  <si>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</si>
  <si>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</si>
  <si>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</si>
  <si>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</si>
  <si>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</si>
  <si>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</si>
  <si>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</si>
  <si>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</si>
  <si>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</si>
  <si>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</si>
  <si>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</si>
  <si>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</si>
  <si>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</si>
  <si>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</si>
  <si>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</si>
  <si>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</si>
  <si>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</si>
  <si>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</si>
  <si>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</si>
  <si>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</si>
  <si>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</si>
  <si>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</si>
  <si>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</si>
  <si>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</si>
  <si>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</si>
  <si>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</si>
  <si>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</si>
  <si>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</si>
  <si>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</si>
  <si>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</si>
  <si>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</si>
  <si>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</si>
  <si>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</si>
  <si>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</si>
  <si>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</si>
  <si>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</si>
  <si>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</si>
  <si>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</si>
  <si>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</si>
  <si>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</si>
  <si>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</si>
  <si>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</si>
  <si>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</si>
  <si>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</si>
  <si>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</si>
  <si>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</si>
  <si>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</si>
  <si>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</si>
  <si>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</si>
  <si>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</si>
  <si>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</si>
  <si>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</si>
  <si>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</si>
  <si>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</si>
  <si>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</si>
  <si>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</si>
  <si>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</si>
  <si>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</si>
  <si>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</si>
  <si>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</si>
  <si>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</si>
  <si>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</si>
  <si>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</si>
  <si>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</si>
  <si>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</si>
  <si>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</si>
  <si>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</si>
  <si>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</si>
  <si>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</si>
  <si>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</si>
  <si>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</si>
  <si>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</si>
  <si>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</si>
  <si>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</si>
  <si>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</si>
  <si>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</si>
  <si>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</si>
  <si>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</si>
  <si>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</si>
  <si>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</si>
  <si>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</si>
  <si>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</si>
  <si>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</si>
  <si>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</si>
  <si>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</si>
  <si>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</si>
  <si>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</si>
  <si>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</si>
  <si>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</si>
  <si>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</si>
  <si>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</si>
  <si>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</si>
  <si>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</si>
  <si>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</si>
  <si>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</si>
  <si>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</si>
  <si>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</si>
  <si>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</si>
  <si>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</si>
  <si>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</si>
  <si>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</si>
  <si>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</si>
  <si>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</si>
  <si>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</si>
  <si>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</si>
  <si>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</si>
  <si>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</si>
  <si>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</si>
  <si>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</si>
  <si>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</si>
  <si>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</si>
  <si>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</si>
  <si>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</si>
  <si>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</si>
  <si>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</si>
  <si>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</si>
  <si>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</si>
  <si>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</si>
  <si>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</si>
  <si>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</si>
  <si>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</si>
  <si>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</si>
  <si>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</si>
  <si>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</si>
  <si>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</si>
  <si>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</si>
  <si>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</si>
  <si>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</si>
  <si>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</si>
  <si>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</si>
  <si>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</si>
  <si>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</si>
  <si>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</si>
  <si>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</si>
  <si>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</si>
  <si>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</si>
  <si>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</si>
  <si>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</si>
  <si>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</si>
  <si>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</si>
  <si>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</si>
  <si>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</si>
  <si>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</si>
  <si>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</si>
  <si>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</si>
  <si>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</si>
  <si>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</si>
  <si>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</si>
  <si>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</si>
  <si>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</si>
  <si>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</si>
  <si>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</si>
  <si>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</si>
  <si>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</si>
  <si>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</si>
  <si>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</si>
  <si>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</si>
  <si>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</si>
  <si>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</si>
  <si>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</si>
  <si>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</si>
  <si>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</si>
  <si>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</si>
  <si>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</si>
  <si>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</si>
  <si>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</si>
  <si>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</si>
  <si>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</si>
  <si>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</si>
  <si>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</si>
  <si>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</si>
  <si>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</si>
  <si>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</si>
  <si>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</si>
  <si>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</si>
  <si>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</si>
  <si>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</si>
  <si>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</si>
  <si>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</si>
  <si>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</si>
  <si>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</si>
  <si>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</si>
  <si>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</si>
  <si>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</si>
  <si>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</si>
  <si>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</si>
  <si>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</si>
  <si>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</si>
  <si>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</si>
  <si>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</si>
  <si>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</si>
  <si>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</si>
  <si>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</si>
  <si>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</si>
  <si>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</si>
  <si>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</si>
  <si>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</si>
  <si>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</si>
  <si>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</si>
  <si>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</si>
  <si>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</si>
  <si>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</si>
  <si>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</si>
  <si>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</si>
  <si>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</si>
  <si>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</si>
  <si>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</si>
  <si>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</si>
  <si>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</si>
  <si>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</si>
  <si>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</si>
  <si>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</si>
  <si>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</si>
  <si>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</si>
  <si>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</si>
  <si>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</si>
  <si>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</si>
  <si>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</si>
  <si>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</si>
  <si>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</si>
  <si>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</si>
  <si>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</si>
  <si>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</si>
  <si>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</si>
  <si>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</si>
  <si>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</si>
  <si>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</si>
  <si>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</si>
  <si>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</si>
  <si>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</si>
  <si>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</si>
  <si>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</si>
  <si>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</si>
  <si>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</si>
  <si>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</si>
  <si>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</si>
  <si>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</si>
  <si>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</si>
  <si>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</si>
  <si>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</si>
  <si>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</si>
  <si>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</si>
  <si>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</si>
  <si>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</si>
  <si>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</si>
  <si>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</si>
  <si>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</si>
  <si>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</si>
  <si>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</si>
  <si>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</si>
  <si>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</si>
  <si>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</si>
  <si>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</si>
  <si>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</si>
  <si>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</si>
  <si>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</si>
  <si>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</si>
  <si>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</si>
  <si>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</si>
  <si>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</si>
  <si>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</si>
  <si>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</si>
  <si>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</si>
  <si>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</si>
  <si>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</si>
  <si>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</si>
  <si>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</si>
  <si>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</si>
  <si>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</si>
  <si>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</si>
  <si>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</si>
  <si>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</si>
  <si>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</si>
  <si>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</si>
  <si>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</si>
  <si>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</si>
  <si>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</si>
  <si>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</si>
  <si>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</si>
  <si>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</si>
  <si>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</si>
  <si>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</si>
  <si>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</si>
  <si>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</si>
  <si>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</si>
  <si>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</si>
  <si>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</si>
  <si>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</si>
  <si>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</si>
  <si>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</si>
  <si>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</si>
  <si>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</si>
  <si>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</si>
  <si>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</si>
  <si>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</si>
  <si>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</si>
  <si>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</si>
  <si>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</si>
  <si>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</si>
  <si>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</si>
  <si>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</si>
  <si>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</si>
  <si>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</si>
  <si>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</si>
  <si>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</si>
  <si>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</si>
  <si>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</si>
  <si>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</si>
  <si>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</si>
  <si>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</si>
  <si>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</si>
  <si>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</si>
  <si>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</si>
  <si>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</si>
  <si>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</si>
  <si>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</si>
  <si>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</si>
  <si>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</si>
  <si>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</si>
  <si>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</si>
  <si>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</si>
  <si>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</si>
  <si>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</si>
  <si>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</si>
  <si>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</si>
  <si>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</si>
  <si>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</si>
  <si>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</si>
  <si>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</si>
  <si>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</si>
  <si>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</si>
  <si>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</si>
  <si>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</si>
  <si>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</si>
  <si>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</si>
  <si>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</si>
  <si>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</si>
  <si>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</si>
  <si>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</si>
  <si>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</si>
  <si>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</si>
  <si>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</si>
  <si>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</si>
  <si>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</si>
  <si>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</si>
  <si>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</si>
  <si>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</si>
  <si>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</si>
  <si>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</si>
  <si>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</si>
  <si>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</si>
  <si>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</si>
  <si>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</si>
  <si>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</si>
  <si>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</si>
  <si>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</si>
  <si>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</si>
  <si>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</si>
  <si>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</si>
  <si>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</si>
  <si>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</si>
  <si>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</si>
  <si>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</si>
  <si>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</si>
  <si>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</si>
  <si>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</si>
  <si>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</si>
  <si>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</si>
  <si>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</si>
  <si>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</si>
  <si>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</si>
  <si>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</si>
  <si>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</si>
  <si>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</si>
  <si>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</si>
  <si>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</si>
  <si>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</si>
  <si>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</si>
  <si>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</si>
  <si>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</si>
  <si>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</si>
  <si>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</si>
  <si>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</si>
  <si>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</si>
  <si>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</si>
  <si>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</si>
  <si>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</si>
  <si>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</si>
  <si>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</si>
  <si>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</si>
  <si>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</si>
  <si>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</si>
  <si>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</si>
  <si>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</si>
  <si>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</si>
  <si>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</si>
  <si>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</si>
  <si>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</si>
  <si>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</si>
  <si>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</si>
  <si>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</si>
  <si>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</si>
  <si>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</si>
  <si>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</si>
  <si>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</si>
  <si>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</si>
  <si>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</si>
  <si>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</si>
  <si>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</si>
  <si>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</si>
  <si>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</si>
  <si>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</si>
  <si>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</si>
  <si>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</si>
  <si>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</si>
  <si>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</si>
  <si>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</si>
  <si>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</si>
  <si>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</si>
  <si>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</si>
  <si>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</si>
  <si>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</si>
  <si>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</si>
  <si>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</si>
  <si>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</si>
  <si>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</si>
  <si>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</si>
  <si>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</si>
  <si>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</si>
  <si>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</si>
  <si>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</si>
  <si>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</si>
  <si>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</si>
  <si>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</si>
  <si>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</si>
  <si>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</si>
  <si>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</si>
  <si>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</si>
  <si>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</si>
  <si>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</si>
  <si>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</si>
  <si>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</si>
  <si>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</si>
  <si>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</si>
  <si>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</si>
  <si>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</si>
  <si>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</si>
  <si>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</si>
  <si>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</si>
  <si>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</si>
  <si>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</si>
  <si>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</si>
  <si>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</si>
  <si>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</si>
  <si>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</si>
  <si>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</si>
  <si>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</si>
  <si>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</si>
  <si>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</si>
  <si>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</si>
  <si>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</si>
  <si>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</si>
  <si>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</si>
  <si>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</si>
  <si>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</si>
  <si>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</si>
  <si>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</si>
  <si>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</si>
  <si>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</si>
  <si>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</si>
  <si>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</si>
  <si>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</si>
  <si>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</si>
  <si>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</si>
  <si>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</si>
  <si>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</si>
  <si>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</si>
  <si>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</si>
  <si>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</si>
  <si>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</si>
  <si>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</si>
  <si>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</si>
  <si>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</si>
  <si>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</si>
  <si>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</si>
  <si>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</si>
  <si>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</si>
  <si>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</si>
  <si>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</si>
  <si>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</si>
  <si>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</si>
  <si>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</si>
  <si>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</si>
  <si>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</si>
  <si>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</si>
  <si>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</si>
  <si>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</si>
  <si>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</si>
  <si>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</si>
  <si>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</si>
  <si>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</si>
  <si>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</si>
  <si>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</si>
  <si>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</si>
  <si>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</si>
  <si>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</si>
  <si>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</si>
  <si>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</si>
  <si>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</si>
  <si>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</si>
  <si>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</si>
  <si>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</si>
  <si>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</si>
  <si>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</si>
  <si>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</si>
  <si>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</si>
  <si>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</si>
  <si>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</si>
  <si>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</si>
  <si>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</si>
  <si>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</si>
  <si>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</si>
  <si>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</si>
  <si>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</si>
  <si>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</si>
  <si>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</si>
  <si>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</si>
  <si>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</si>
  <si>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</si>
  <si>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</si>
  <si>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</si>
  <si>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</si>
  <si>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</si>
  <si>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</si>
  <si>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</si>
  <si>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</si>
  <si>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</si>
  <si>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</si>
  <si>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</si>
  <si>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</si>
  <si>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</si>
  <si>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</si>
  <si>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</si>
  <si>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</si>
  <si>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</si>
  <si>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</si>
  <si>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</si>
  <si>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</si>
  <si>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</si>
  <si>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</si>
  <si>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</si>
  <si>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</si>
  <si>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</si>
  <si>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</si>
  <si>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</si>
  <si>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</si>
  <si>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</si>
  <si>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</si>
  <si>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</si>
  <si>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</si>
  <si>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</si>
  <si>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</si>
  <si>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</si>
  <si>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</si>
  <si>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</si>
  <si>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</si>
  <si>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</si>
  <si>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</si>
  <si>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</si>
  <si>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</si>
  <si>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</si>
  <si>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</si>
  <si>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</si>
  <si>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</si>
  <si>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</si>
  <si>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</si>
  <si>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</si>
  <si>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</si>
  <si>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</si>
  <si>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</si>
  <si>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</si>
  <si>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</si>
  <si>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</si>
  <si>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</si>
  <si>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</si>
  <si>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</si>
  <si>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</si>
  <si>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</si>
  <si>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</si>
  <si>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</si>
  <si>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</si>
  <si>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</si>
  <si>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</si>
  <si>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</si>
  <si>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</si>
  <si>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</si>
  <si>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</si>
  <si>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</si>
  <si>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</si>
  <si>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</si>
  <si>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</si>
  <si>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</si>
  <si>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</si>
  <si>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</si>
  <si>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</si>
  <si>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</si>
  <si>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</si>
  <si>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</si>
  <si>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</si>
  <si>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</si>
  <si>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</si>
  <si>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</si>
  <si>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</si>
  <si>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</si>
  <si>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</si>
  <si>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</si>
  <si>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</si>
  <si>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</si>
  <si>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</si>
  <si>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</si>
  <si>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</si>
  <si>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</si>
  <si>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</si>
  <si>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</si>
  <si>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</si>
  <si>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</si>
  <si>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</si>
  <si>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</si>
  <si>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</si>
  <si>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</si>
  <si>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</si>
  <si>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</si>
  <si>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</si>
  <si>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</si>
  <si>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</si>
  <si>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</si>
  <si>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</si>
  <si>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</si>
  <si>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</si>
  <si>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</si>
  <si>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</si>
  <si>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</si>
  <si>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</si>
  <si>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</si>
  <si>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</si>
  <si>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</si>
  <si>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</si>
  <si>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</si>
  <si>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</si>
  <si>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</si>
  <si>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</si>
  <si>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</si>
  <si>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</si>
  <si>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</si>
  <si>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</si>
  <si>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</si>
  <si>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</si>
  <si>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</si>
  <si>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</si>
  <si>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</si>
  <si>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</si>
  <si>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</si>
  <si>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</si>
  <si>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</si>
  <si>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</si>
  <si>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</si>
  <si>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</si>
  <si>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</si>
  <si>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</si>
  <si>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</si>
  <si>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</si>
  <si>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</si>
  <si>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</si>
  <si>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</si>
  <si>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</si>
  <si>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</si>
  <si>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</si>
  <si>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</si>
  <si>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</si>
  <si>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</si>
  <si>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</si>
  <si>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</si>
  <si>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</si>
  <si>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</si>
  <si>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</si>
  <si>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</si>
  <si>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</si>
  <si>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</si>
  <si>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</si>
  <si>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</si>
  <si>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</si>
  <si>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</si>
  <si>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</si>
  <si>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</si>
  <si>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</si>
  <si>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</si>
  <si>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</si>
  <si>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</si>
  <si>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</si>
  <si>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</si>
  <si>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</si>
  <si>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</si>
  <si>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</si>
  <si>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</si>
  <si>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</si>
  <si>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</si>
  <si>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</si>
  <si>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</si>
  <si>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</si>
  <si>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</si>
  <si>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</si>
  <si>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</si>
  <si>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</si>
  <si>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</si>
  <si>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</si>
  <si>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</si>
  <si>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</si>
  <si>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</si>
  <si>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</si>
  <si>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</si>
  <si>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</si>
  <si>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</si>
  <si>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</si>
  <si>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</si>
  <si>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</si>
  <si>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</si>
  <si>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</si>
  <si>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</si>
  <si>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</si>
  <si>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</si>
  <si>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</si>
  <si>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</si>
  <si>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</si>
  <si>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</si>
  <si>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</si>
  <si>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</si>
  <si>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</si>
  <si>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</si>
  <si>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</si>
  <si>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</si>
  <si>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</si>
  <si>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</si>
  <si>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</si>
  <si>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</si>
  <si>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</si>
  <si>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</si>
  <si>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</si>
  <si>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</si>
  <si>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</si>
  <si>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</si>
  <si>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</si>
  <si>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</si>
  <si>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</si>
  <si>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</si>
  <si>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</si>
  <si>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</si>
  <si>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</si>
  <si>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</si>
  <si>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</si>
  <si>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</si>
  <si>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</si>
  <si>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</si>
  <si>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</si>
  <si>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</si>
  <si>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</si>
  <si>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</si>
  <si>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</si>
  <si>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</si>
  <si>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</si>
  <si>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</si>
  <si>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</si>
  <si>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</si>
  <si>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</si>
  <si>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</si>
  <si>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</si>
  <si>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</si>
  <si>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</si>
  <si>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</si>
  <si>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</si>
  <si>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</si>
  <si>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</si>
  <si>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</si>
  <si>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</si>
  <si>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</si>
  <si>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</si>
  <si>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</si>
  <si>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</si>
  <si>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</si>
  <si>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</si>
  <si>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</si>
  <si>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</si>
  <si>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</si>
  <si>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</si>
  <si>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</si>
  <si>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</si>
  <si>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</si>
  <si>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</si>
  <si>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</si>
  <si>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</si>
  <si>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</si>
  <si>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</si>
  <si>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</si>
  <si>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</si>
  <si>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</si>
  <si>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</si>
  <si>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</si>
  <si>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</si>
  <si>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</si>
  <si>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</si>
  <si>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</si>
  <si>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</si>
  <si>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</si>
  <si>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</si>
  <si>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</si>
  <si>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</si>
  <si>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</si>
  <si>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</si>
  <si>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</si>
  <si>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</si>
  <si>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</si>
  <si>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</si>
  <si>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</si>
  <si>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</si>
  <si>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</si>
  <si>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</si>
  <si>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</si>
  <si>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</si>
  <si>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</si>
  <si>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</si>
  <si>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</si>
  <si>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</si>
  <si>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</si>
  <si>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</si>
  <si>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</si>
  <si>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</si>
  <si>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</si>
  <si>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</si>
  <si>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</si>
  <si>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</si>
  <si>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</si>
  <si>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</si>
  <si>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</si>
  <si>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</si>
  <si>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</si>
  <si>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</si>
  <si>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</si>
  <si>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</si>
  <si>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</si>
  <si>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</si>
  <si>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</si>
  <si>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</si>
  <si>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</si>
  <si>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</si>
  <si>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</si>
  <si>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</si>
  <si>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</si>
  <si>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</si>
  <si>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</si>
  <si>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</si>
  <si>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</si>
  <si>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</si>
  <si>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</si>
  <si>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</si>
  <si>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</si>
  <si>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</si>
  <si>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</si>
  <si>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</si>
  <si>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</si>
  <si>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</si>
  <si>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</si>
  <si>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</si>
  <si>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</si>
  <si>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</si>
  <si>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</si>
  <si>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</si>
  <si>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</si>
  <si>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</si>
  <si>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</si>
  <si>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</si>
  <si>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</si>
  <si>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</si>
  <si>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</si>
  <si>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</si>
  <si>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</si>
  <si>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</si>
  <si>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</si>
  <si>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</si>
  <si>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</si>
  <si>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</si>
  <si>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</si>
  <si>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</si>
  <si>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</si>
  <si>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</si>
  <si>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</si>
  <si>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</si>
  <si>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</si>
  <si>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</si>
  <si>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</si>
  <si>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</si>
  <si>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</si>
  <si>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</si>
  <si>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</si>
  <si>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</si>
  <si>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</si>
  <si>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</si>
  <si>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</si>
  <si>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</si>
  <si>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</si>
  <si>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</si>
  <si>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</si>
  <si>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</si>
  <si>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</si>
  <si>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</si>
  <si>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</si>
  <si>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</si>
  <si>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</si>
  <si>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</si>
  <si>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</si>
  <si>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</si>
  <si>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</si>
  <si>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</si>
  <si>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</si>
  <si>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</si>
  <si>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</si>
  <si>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</si>
  <si>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</si>
  <si>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</si>
  <si>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</si>
  <si>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</si>
  <si>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</si>
  <si>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</si>
  <si>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</si>
  <si>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</si>
  <si>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</si>
  <si>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</si>
  <si>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</si>
  <si>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</si>
  <si>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</si>
  <si>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</si>
  <si>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</si>
  <si>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</si>
  <si>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</si>
  <si>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</si>
  <si>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</si>
  <si>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</si>
  <si>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</si>
  <si>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</si>
  <si>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</si>
  <si>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</si>
  <si>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</si>
  <si>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</si>
  <si>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</si>
  <si>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</si>
  <si>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</si>
  <si>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</si>
  <si>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</si>
  <si>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</si>
  <si>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</si>
  <si>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</si>
  <si>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</si>
  <si>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</si>
  <si>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</si>
  <si>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</si>
  <si>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</si>
  <si>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</si>
  <si>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</si>
  <si>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</si>
  <si>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</si>
  <si>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</si>
  <si>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</si>
  <si>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</si>
  <si>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</si>
  <si>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</si>
  <si>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</si>
  <si>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</si>
  <si>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</si>
  <si>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</si>
  <si>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</si>
  <si>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</si>
  <si>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</si>
  <si>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</si>
  <si>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</si>
  <si>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</si>
  <si>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</si>
  <si>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</si>
  <si>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</si>
  <si>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</si>
  <si>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</si>
  <si>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</si>
  <si>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</si>
  <si>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</si>
  <si>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</si>
  <si>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</si>
  <si>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</si>
  <si>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</si>
  <si>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</si>
  <si>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</si>
  <si>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</si>
  <si>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</si>
  <si>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</si>
  <si>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</si>
  <si>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</si>
  <si>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</si>
  <si>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</si>
  <si>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</si>
  <si>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</si>
  <si>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</si>
  <si>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</si>
  <si>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</si>
  <si>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</si>
  <si>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</si>
  <si>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</si>
  <si>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</si>
  <si>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</si>
  <si>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</si>
  <si>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</si>
  <si>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</si>
  <si>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</si>
  <si>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</si>
  <si>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</si>
  <si>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</si>
  <si>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</si>
  <si>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</si>
  <si>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</si>
  <si>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</si>
  <si>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</si>
  <si>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</si>
  <si>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</si>
  <si>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</si>
  <si>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</si>
  <si>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</si>
  <si>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</si>
  <si>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</si>
  <si>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</si>
  <si>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</si>
  <si>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</si>
  <si>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</si>
  <si>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</si>
  <si>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</si>
  <si>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</si>
  <si>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</si>
  <si>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</si>
  <si>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</si>
  <si>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</si>
  <si>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</si>
  <si>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</si>
  <si>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</si>
  <si>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</si>
  <si>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</si>
  <si>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</si>
  <si>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</si>
  <si>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</si>
  <si>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</si>
  <si>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</si>
  <si>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</si>
  <si>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</si>
  <si>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</si>
  <si>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</si>
  <si>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</si>
  <si>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</si>
  <si>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</si>
  <si>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</si>
  <si>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</si>
  <si>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</si>
  <si>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</si>
  <si>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</si>
  <si>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</si>
  <si>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</si>
  <si>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</si>
  <si>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</si>
  <si>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</si>
  <si>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</si>
  <si>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</si>
  <si>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</si>
  <si>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</si>
  <si>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</si>
  <si>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</si>
  <si>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</si>
  <si>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</si>
  <si>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</si>
  <si>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</si>
  <si>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</si>
  <si>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</si>
  <si>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</si>
  <si>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</si>
  <si>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</si>
  <si>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</si>
  <si>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</si>
  <si>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</si>
  <si>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</si>
  <si>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</si>
  <si>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</si>
  <si>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</si>
  <si>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</si>
  <si>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</si>
  <si>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</si>
  <si>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</si>
  <si>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</si>
  <si>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</si>
  <si>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</si>
  <si>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</si>
  <si>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</si>
  <si>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</si>
  <si>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</si>
  <si>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</si>
  <si>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</si>
  <si>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</si>
  <si>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</si>
  <si>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</si>
  <si>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</si>
  <si>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</si>
  <si>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</si>
  <si>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</si>
  <si>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</si>
  <si>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</si>
  <si>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</si>
  <si>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</si>
  <si>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</si>
  <si>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</si>
  <si>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</si>
  <si>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</si>
  <si>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</si>
  <si>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</si>
  <si>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</si>
  <si>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</si>
  <si>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</si>
  <si>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</si>
  <si>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</si>
  <si>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</si>
  <si>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</si>
  <si>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</si>
  <si>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</si>
  <si>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</si>
  <si>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</si>
  <si>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</si>
  <si>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</si>
  <si>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</si>
  <si>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</si>
  <si>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</si>
  <si>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</si>
  <si>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</si>
  <si>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</si>
  <si>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</si>
  <si>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</si>
  <si>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</si>
  <si>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</si>
  <si>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</si>
  <si>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</si>
  <si>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</si>
  <si>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</si>
  <si>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</si>
  <si>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</si>
  <si>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</si>
  <si>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</si>
  <si>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</si>
  <si>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</si>
  <si>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</si>
  <si>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</si>
  <si>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</si>
  <si>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</si>
  <si>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</si>
  <si>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</si>
  <si>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</si>
  <si>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</si>
  <si>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</si>
  <si>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</si>
  <si>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</si>
  <si>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</si>
  <si>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</si>
  <si>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</si>
  <si>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</si>
  <si>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</si>
  <si>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</si>
  <si>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</si>
  <si>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</si>
  <si>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</si>
  <si>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</si>
  <si>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</si>
  <si>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</si>
  <si>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</si>
  <si>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</si>
  <si>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</si>
  <si>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</si>
  <si>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</si>
  <si>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</si>
  <si>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</si>
  <si>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</si>
  <si>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</si>
  <si>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</si>
  <si>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</si>
  <si>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</si>
  <si>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</si>
  <si>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</si>
  <si>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</si>
  <si>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</si>
  <si>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</si>
  <si>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</si>
  <si>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</si>
  <si>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</si>
  <si>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</si>
  <si>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</si>
  <si>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</si>
  <si>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</si>
  <si>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</si>
  <si>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</si>
  <si>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</si>
  <si>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</si>
  <si>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</si>
  <si>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</si>
  <si>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</si>
  <si>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</si>
  <si>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</si>
  <si>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</si>
  <si>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</si>
  <si>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</si>
  <si>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</si>
  <si>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</si>
  <si>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</si>
  <si>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</si>
  <si>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</si>
  <si>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</si>
  <si>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</si>
  <si>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</si>
  <si>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</si>
  <si>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</si>
  <si>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</si>
  <si>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</si>
  <si>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</si>
  <si>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</si>
  <si>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</si>
  <si>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</si>
  <si>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</si>
  <si>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</si>
  <si>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</si>
  <si>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</si>
  <si>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</si>
  <si>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</si>
  <si>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</si>
  <si>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</si>
  <si>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</si>
  <si>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</si>
  <si>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</si>
  <si>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</si>
  <si>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</si>
  <si>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</si>
  <si>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</si>
  <si>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</si>
  <si>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</si>
  <si>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</si>
  <si>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</si>
  <si>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</si>
  <si>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</si>
  <si>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</si>
  <si>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</si>
  <si>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</si>
  <si>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</si>
  <si>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</si>
  <si>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</si>
  <si>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</si>
  <si>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</si>
  <si>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</si>
  <si>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</si>
  <si>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</si>
  <si>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</si>
  <si>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</si>
  <si>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</si>
  <si>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</si>
  <si>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</si>
  <si>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</si>
  <si>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</si>
  <si>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</si>
  <si>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</si>
  <si>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</si>
  <si>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</si>
  <si>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</si>
  <si>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</si>
  <si>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</si>
  <si>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</si>
  <si>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</si>
  <si>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</si>
  <si>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</si>
  <si>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</si>
  <si>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</si>
  <si>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</si>
  <si>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</si>
  <si>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</si>
  <si>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</si>
  <si>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</si>
  <si>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</si>
  <si>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</si>
  <si>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</si>
  <si>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</si>
  <si>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</si>
  <si>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</si>
  <si>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</si>
  <si>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</si>
  <si>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</si>
  <si>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</si>
  <si>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</si>
  <si>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</si>
  <si>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</si>
  <si>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</si>
  <si>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</si>
  <si>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</si>
  <si>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</si>
  <si>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</si>
  <si>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</si>
  <si>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</si>
  <si>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</si>
  <si>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</si>
  <si>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</si>
  <si>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</si>
  <si>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</si>
  <si>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</si>
  <si>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</si>
  <si>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</si>
  <si>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</si>
  <si>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</si>
  <si>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</si>
  <si>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</si>
  <si>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</si>
  <si>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</si>
  <si>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</si>
  <si>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</si>
  <si>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</si>
  <si>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</si>
  <si>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</si>
  <si>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</si>
  <si>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</si>
  <si>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</si>
  <si>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</si>
  <si>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</si>
  <si>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</si>
  <si>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</si>
  <si>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</si>
  <si>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</si>
  <si>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</si>
  <si>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</si>
  <si>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</si>
  <si>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</si>
  <si>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</si>
  <si>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</si>
  <si>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</si>
  <si>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</si>
  <si>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</si>
  <si>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</si>
  <si>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</si>
  <si>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</si>
  <si>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</si>
  <si>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</si>
  <si>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</si>
  <si>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</si>
  <si>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</si>
  <si>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</si>
  <si>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</si>
  <si>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</si>
  <si>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</si>
  <si>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</si>
  <si>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</si>
  <si>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</si>
  <si>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</si>
  <si>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</si>
  <si>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</si>
  <si>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</si>
  <si>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</si>
  <si>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</si>
  <si>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</si>
  <si>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</si>
  <si>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</si>
  <si>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</si>
  <si>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</si>
  <si>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</si>
  <si>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</si>
  <si>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</si>
  <si>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</si>
  <si>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</si>
  <si>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</si>
  <si>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</si>
  <si>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</si>
  <si>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</si>
  <si>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</si>
  <si>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</si>
  <si>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</si>
  <si>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</si>
  <si>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</si>
  <si>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</si>
  <si>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</si>
  <si>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</si>
  <si>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</si>
  <si>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</si>
  <si>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</si>
  <si>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</si>
  <si>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</si>
  <si>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</si>
  <si>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</si>
  <si>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</si>
  <si>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</si>
  <si>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</si>
  <si>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</si>
  <si>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</si>
  <si>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</si>
  <si>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</si>
  <si>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</si>
  <si>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</si>
  <si>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</si>
  <si>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</si>
  <si>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</si>
  <si>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</si>
  <si>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</si>
  <si>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</si>
  <si>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</si>
  <si>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</si>
  <si>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</si>
  <si>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</si>
  <si>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</si>
  <si>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</si>
  <si>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</si>
  <si>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</si>
  <si>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</si>
  <si>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</si>
  <si>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</si>
  <si>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</si>
  <si>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</si>
  <si>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</si>
  <si>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</si>
  <si>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</si>
  <si>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</si>
  <si>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</si>
  <si>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</si>
  <si>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</si>
  <si>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</si>
  <si>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</si>
  <si>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</si>
  <si>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</si>
  <si>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</si>
  <si>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</si>
  <si>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</si>
  <si>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</si>
  <si>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</si>
  <si>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</si>
  <si>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</si>
  <si>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</si>
  <si>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</si>
  <si>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</si>
  <si>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</si>
  <si>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</si>
  <si>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</si>
  <si>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</si>
  <si>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</si>
  <si>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</si>
  <si>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</si>
  <si>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</si>
  <si>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</si>
  <si>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</si>
  <si>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</si>
  <si>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</si>
  <si>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</si>
  <si>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</si>
  <si>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</si>
  <si>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</si>
  <si>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</si>
  <si>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</si>
  <si>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</si>
  <si>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</si>
  <si>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</si>
  <si>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</si>
  <si>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</si>
  <si>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</si>
  <si>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</si>
  <si>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</si>
  <si>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</si>
  <si>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</si>
  <si>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</si>
  <si>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</si>
  <si>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</si>
  <si>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</si>
  <si>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</si>
  <si>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</si>
  <si>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</si>
  <si>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</si>
  <si>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</si>
  <si>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</si>
  <si>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</si>
  <si>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</si>
  <si>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</si>
  <si>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</si>
  <si>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</si>
  <si>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</si>
  <si>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</si>
  <si>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</si>
  <si>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</si>
  <si>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</si>
  <si>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</si>
  <si>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</si>
  <si>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</si>
  <si>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</si>
  <si>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</si>
  <si>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</si>
  <si>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</si>
  <si>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</si>
  <si>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</si>
  <si>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</si>
  <si>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</si>
  <si>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</si>
  <si>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</si>
  <si>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</si>
  <si>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</si>
  <si>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</si>
  <si>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</si>
  <si>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</si>
  <si>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</si>
  <si>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</si>
  <si>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</si>
  <si>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</si>
  <si>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</si>
  <si>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</si>
  <si>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</si>
  <si>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</si>
  <si>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</si>
  <si>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</si>
  <si>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</si>
  <si>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</si>
  <si>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</si>
  <si>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</si>
  <si>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</si>
  <si>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</si>
  <si>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</si>
  <si>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</si>
  <si>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</si>
  <si>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</si>
  <si>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</si>
  <si>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</si>
  <si>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</si>
  <si>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</si>
  <si>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</si>
  <si>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</si>
  <si>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</si>
  <si>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</si>
  <si>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</si>
  <si>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</si>
  <si>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</si>
  <si>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</si>
  <si>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</si>
  <si>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</si>
  <si>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</si>
  <si>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</si>
  <si>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</si>
  <si>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</si>
  <si>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</si>
  <si>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</si>
  <si>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</si>
  <si>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</si>
  <si>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</si>
  <si>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</si>
  <si>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</si>
  <si>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</si>
  <si>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</si>
  <si>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</si>
  <si>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</si>
  <si>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</si>
  <si>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</si>
  <si>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</si>
  <si>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</si>
  <si>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</si>
  <si>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</si>
  <si>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</si>
  <si>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</si>
  <si>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</si>
  <si>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</si>
  <si>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</si>
  <si>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</si>
  <si>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</si>
  <si>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</si>
  <si>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</si>
  <si>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</si>
  <si>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</si>
  <si>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</si>
  <si>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</si>
  <si>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</si>
  <si>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</si>
  <si>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</si>
  <si>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</si>
  <si>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</si>
  <si>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</si>
  <si>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</si>
  <si>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</si>
  <si>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</si>
  <si>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</si>
  <si>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</si>
  <si>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</si>
  <si>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</si>
  <si>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</si>
  <si>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</si>
  <si>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</si>
  <si>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</si>
  <si>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</si>
  <si>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</si>
  <si>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</si>
  <si>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</si>
  <si>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</si>
  <si>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</si>
  <si>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</si>
  <si>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</si>
  <si>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</si>
  <si>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</si>
  <si>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</si>
  <si>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</si>
  <si>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</si>
  <si>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</si>
  <si>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</si>
  <si>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</si>
  <si>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</si>
  <si>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</si>
  <si>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</si>
  <si>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</si>
  <si>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</si>
  <si>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</si>
  <si>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</si>
  <si>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</si>
  <si>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</si>
  <si>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</si>
  <si>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</si>
  <si>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</si>
  <si>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</si>
  <si>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</si>
  <si>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</si>
  <si>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</si>
  <si>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</si>
  <si>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</si>
  <si>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</si>
  <si>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</si>
  <si>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</si>
  <si>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</si>
  <si>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</si>
  <si>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</si>
  <si>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</si>
  <si>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</si>
  <si>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</si>
  <si>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</si>
  <si>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</si>
  <si>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</si>
  <si>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</si>
  <si>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</si>
  <si>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</si>
  <si>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</si>
  <si>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</si>
  <si>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</si>
  <si>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</si>
  <si>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</si>
  <si>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</si>
  <si>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</si>
  <si>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</si>
  <si>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</si>
  <si>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</si>
  <si>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</si>
  <si>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</si>
  <si>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</si>
  <si>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</si>
  <si>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</si>
  <si>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</si>
  <si>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</si>
  <si>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</si>
  <si>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</si>
  <si>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</si>
  <si>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</si>
  <si>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</si>
  <si>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</si>
  <si>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</si>
  <si>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</si>
  <si>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</si>
  <si>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</si>
  <si>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</si>
  <si>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</si>
  <si>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</si>
  <si>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</si>
  <si>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</si>
  <si>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</si>
  <si>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</si>
  <si>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</si>
  <si>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</si>
  <si>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</si>
  <si>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</si>
  <si>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</si>
  <si>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</si>
  <si>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</si>
  <si>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</si>
  <si>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</si>
  <si>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</si>
  <si>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</si>
  <si>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</si>
  <si>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</si>
  <si>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</si>
  <si>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</si>
  <si>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</si>
  <si>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</si>
  <si>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</si>
  <si>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</si>
  <si>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</si>
  <si>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</si>
  <si>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</si>
  <si>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</si>
  <si>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</si>
  <si>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</si>
  <si>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</si>
  <si>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</si>
  <si>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</si>
  <si>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</si>
  <si>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</si>
  <si>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</si>
  <si>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</si>
  <si>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</si>
  <si>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</si>
  <si>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</si>
  <si>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</si>
  <si>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</si>
  <si>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</si>
  <si>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</si>
  <si>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</si>
  <si>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</si>
  <si>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</si>
  <si>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</si>
  <si>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</si>
  <si>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</si>
  <si>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</si>
  <si>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</si>
  <si>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</si>
  <si>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</si>
  <si>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</si>
  <si>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</si>
  <si>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</si>
  <si>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</si>
  <si>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</si>
  <si>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</si>
  <si>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</si>
  <si>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</si>
  <si>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</si>
  <si>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</si>
  <si>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</si>
  <si>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</si>
  <si>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</si>
  <si>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</si>
  <si>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</si>
  <si>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</si>
  <si>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</si>
  <si>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</si>
  <si>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</si>
  <si>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</si>
  <si>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</si>
  <si>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</si>
  <si>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</si>
  <si>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</si>
  <si>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</si>
  <si>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</si>
  <si>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</si>
  <si>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</si>
  <si>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</si>
  <si>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</si>
  <si>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</si>
  <si>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</si>
  <si>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</si>
  <si>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</si>
  <si>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</si>
  <si>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</si>
  <si>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</si>
  <si>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</si>
  <si>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</si>
  <si>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</si>
  <si>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</si>
  <si>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</si>
  <si>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</si>
  <si>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</si>
  <si>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</si>
  <si>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</si>
  <si>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</si>
  <si>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</si>
  <si>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</si>
  <si>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</si>
  <si>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</si>
  <si>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</si>
  <si>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</si>
  <si>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</si>
  <si>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</si>
  <si>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</si>
  <si>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</si>
  <si>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</si>
  <si>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</si>
  <si>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</si>
  <si>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</si>
  <si>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</si>
  <si>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</si>
  <si>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</si>
  <si>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</si>
  <si>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</si>
  <si>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</si>
  <si>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</si>
  <si>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</si>
  <si>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</si>
  <si>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</si>
  <si>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</si>
  <si>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</si>
  <si>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</si>
  <si>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</si>
  <si>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</si>
  <si>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</si>
  <si>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</si>
  <si>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</si>
  <si>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</si>
  <si>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</si>
  <si>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</si>
  <si>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</si>
  <si>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</si>
  <si>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</si>
  <si>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</si>
  <si>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</si>
  <si>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</si>
  <si>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</si>
  <si>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</si>
  <si>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</si>
  <si>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</si>
  <si>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</si>
  <si>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</si>
  <si>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</si>
  <si>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</si>
  <si>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</si>
  <si>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</si>
  <si>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</si>
  <si>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</si>
  <si>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</si>
  <si>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</si>
  <si>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</si>
  <si>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</si>
  <si>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</si>
  <si>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</si>
  <si>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</si>
  <si>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</si>
  <si>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</si>
  <si>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</si>
  <si>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</si>
  <si>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</si>
  <si>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</si>
  <si>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</si>
  <si>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</si>
  <si>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</si>
  <si>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</si>
  <si>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</si>
  <si>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</si>
  <si>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</si>
  <si>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</si>
  <si>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</si>
  <si>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</si>
  <si>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</si>
  <si>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</si>
  <si>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</si>
  <si>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</si>
  <si>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</si>
  <si>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</si>
  <si>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</si>
  <si>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</si>
  <si>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</si>
  <si>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</si>
  <si>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</si>
  <si>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</si>
  <si>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</si>
  <si>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</si>
  <si>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</si>
  <si>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</si>
  <si>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</si>
  <si>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</si>
  <si>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</si>
  <si>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</si>
  <si>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</si>
  <si>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</si>
  <si>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</si>
  <si>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</si>
  <si>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</si>
  <si>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</si>
  <si>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</si>
  <si>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</si>
  <si>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</si>
  <si>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</si>
  <si>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</si>
  <si>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</si>
  <si>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</si>
  <si>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</si>
  <si>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</si>
  <si>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</si>
  <si>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</si>
  <si>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</si>
  <si>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</si>
  <si>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</si>
  <si>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</si>
  <si>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</si>
  <si>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</si>
  <si>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</si>
  <si>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</si>
  <si>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</si>
  <si>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</si>
  <si>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</si>
  <si>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</si>
  <si>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</si>
  <si>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</si>
  <si>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</si>
  <si>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</si>
  <si>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</si>
  <si>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</si>
  <si>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</si>
  <si>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</si>
  <si>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</si>
  <si>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</si>
  <si>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</si>
  <si>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</si>
  <si>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</si>
  <si>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</si>
  <si>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</si>
  <si>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</si>
  <si>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</si>
  <si>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</si>
  <si>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</si>
  <si>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</si>
  <si>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</si>
  <si>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</si>
  <si>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</si>
  <si>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</si>
  <si>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</si>
  <si>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</si>
  <si>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</si>
  <si>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</si>
  <si>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</si>
  <si>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</si>
  <si>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</si>
  <si>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</si>
  <si>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</si>
  <si>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</si>
  <si>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</si>
  <si>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</si>
  <si>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</si>
  <si>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</si>
  <si>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</si>
  <si>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</si>
  <si>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</si>
  <si>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</si>
  <si>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</si>
  <si>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</si>
  <si>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</si>
  <si>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</si>
  <si>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</si>
  <si>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</si>
  <si>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</si>
  <si>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</si>
  <si>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</si>
  <si>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</si>
  <si>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</si>
  <si>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</si>
  <si>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</si>
  <si>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</si>
  <si>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</si>
  <si>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</si>
  <si>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</si>
  <si>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</si>
  <si>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</si>
  <si>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</si>
  <si>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</si>
  <si>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</si>
  <si>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</si>
  <si>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</si>
  <si>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</si>
  <si>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</si>
  <si>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</si>
  <si>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</si>
  <si>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</si>
  <si>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</si>
  <si>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</si>
  <si>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</si>
  <si>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</si>
  <si>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</si>
  <si>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</si>
  <si>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</si>
  <si>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</si>
  <si>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</si>
  <si>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</si>
  <si>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</si>
  <si>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</si>
  <si>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</si>
  <si>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</si>
  <si>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</si>
  <si>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</si>
  <si>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</si>
  <si>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</si>
  <si>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</si>
  <si>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</si>
  <si>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</si>
  <si>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</si>
  <si>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</si>
  <si>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</si>
  <si>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</si>
  <si>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</si>
  <si>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</si>
  <si>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</si>
  <si>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</si>
  <si>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</si>
  <si>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</si>
  <si>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</si>
  <si>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</si>
  <si>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</si>
  <si>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</si>
  <si>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</si>
  <si>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</si>
  <si>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</si>
  <si>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</si>
  <si>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</si>
  <si>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</si>
  <si>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</si>
  <si>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</si>
  <si>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</si>
  <si>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</si>
  <si>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</si>
  <si>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</si>
  <si>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</si>
  <si>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</si>
  <si>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</si>
  <si>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</si>
  <si>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</si>
  <si>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</si>
  <si>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</si>
  <si>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</si>
  <si>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</si>
  <si>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</si>
  <si>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</si>
  <si>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</si>
  <si>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</si>
  <si>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</si>
  <si>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</si>
  <si>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</si>
  <si>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</si>
  <si>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</si>
  <si>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</si>
  <si>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</si>
  <si>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</si>
  <si>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</si>
  <si>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</si>
  <si>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</si>
  <si>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</si>
  <si>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</si>
  <si>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</si>
  <si>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</si>
  <si>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</si>
  <si>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</si>
  <si>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</si>
  <si>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</si>
  <si>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</si>
  <si>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</si>
  <si>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</si>
  <si>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</si>
  <si>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</si>
  <si>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</si>
  <si>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</si>
  <si>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</si>
  <si>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</si>
  <si>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</si>
  <si>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</si>
  <si>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</si>
  <si>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</si>
  <si>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</si>
  <si>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</si>
  <si>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</si>
  <si>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</si>
  <si>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</si>
  <si>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</si>
  <si>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</si>
  <si>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</si>
  <si>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</si>
  <si>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</si>
  <si>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</si>
  <si>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</si>
  <si>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</si>
  <si>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</si>
  <si>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</si>
  <si>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</si>
  <si>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</si>
  <si>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</si>
  <si>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</si>
  <si>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</si>
  <si>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</si>
  <si>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</si>
  <si>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</si>
  <si>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</si>
  <si>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</si>
  <si>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</si>
  <si>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</si>
  <si>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</si>
  <si>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</si>
  <si>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</si>
  <si>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</si>
  <si>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</si>
  <si>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</si>
  <si>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</si>
  <si>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</si>
  <si>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</si>
  <si>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</si>
  <si>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</si>
  <si>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</si>
  <si>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</si>
  <si>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</si>
  <si>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</si>
  <si>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</si>
  <si>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</si>
  <si>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</si>
  <si>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</si>
  <si>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</si>
  <si>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</si>
  <si>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</si>
  <si>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</si>
  <si>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</si>
  <si>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</si>
  <si>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</si>
  <si>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</si>
  <si>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</si>
  <si>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</si>
  <si>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</si>
  <si>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</si>
  <si>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</si>
  <si>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</si>
  <si>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</si>
  <si>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</si>
  <si>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</si>
  <si>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</si>
  <si>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</si>
  <si>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</si>
  <si>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</si>
  <si>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</si>
  <si>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</si>
  <si>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</si>
  <si>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</si>
  <si>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</si>
  <si>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</si>
  <si>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</si>
  <si>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</si>
  <si>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</si>
  <si>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</si>
  <si>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</si>
  <si>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</si>
  <si>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</si>
  <si>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</si>
  <si>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</si>
  <si>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</si>
  <si>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</si>
  <si>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</si>
  <si>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</si>
  <si>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</si>
  <si>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</si>
  <si>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</si>
  <si>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</si>
  <si>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</si>
  <si>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</si>
  <si>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</si>
  <si>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</si>
  <si>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</si>
  <si>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</si>
  <si>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</si>
  <si>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</si>
  <si>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</si>
  <si>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</si>
  <si>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</si>
  <si>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</si>
  <si>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</si>
  <si>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</si>
  <si>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</si>
  <si>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</si>
  <si>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</si>
  <si>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</si>
  <si>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</si>
  <si>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</si>
  <si>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</si>
  <si>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</si>
  <si>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</si>
  <si>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</si>
  <si>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</si>
  <si>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</si>
  <si>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</si>
  <si>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</si>
  <si>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</si>
  <si>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</si>
  <si>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</si>
  <si>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</si>
  <si>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</si>
  <si>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</si>
  <si>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</si>
  <si>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</si>
  <si>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</si>
  <si>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</si>
  <si>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</si>
  <si>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</si>
  <si>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</si>
  <si>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</si>
  <si>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</si>
  <si>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</si>
  <si>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</si>
  <si>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</si>
  <si>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</si>
  <si>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</si>
  <si>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</si>
  <si>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</si>
  <si>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</si>
  <si>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</si>
  <si>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</si>
  <si>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</si>
  <si>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</si>
  <si>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</si>
  <si>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</si>
  <si>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</si>
  <si>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</si>
  <si>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</si>
  <si>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</si>
  <si>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</si>
  <si>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</si>
  <si>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</si>
  <si>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</si>
  <si>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</si>
  <si>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</si>
  <si>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</si>
  <si>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</si>
  <si>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</si>
  <si>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</si>
  <si>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</si>
  <si>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</si>
  <si>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</si>
  <si>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</si>
  <si>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</si>
  <si>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</si>
  <si>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</si>
  <si>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</si>
  <si>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</si>
  <si>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</si>
  <si>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</si>
  <si>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</si>
  <si>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</si>
  <si>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</si>
  <si>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</si>
  <si>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</si>
  <si>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</si>
  <si>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</si>
  <si>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</si>
  <si>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</si>
  <si>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</si>
  <si>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</si>
  <si>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</si>
  <si>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</si>
  <si>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</si>
  <si>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</si>
  <si>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</si>
  <si>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</si>
  <si>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</si>
  <si>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</si>
  <si>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</si>
  <si>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</si>
  <si>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</si>
  <si>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</si>
  <si>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</si>
  <si>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</si>
  <si>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</si>
  <si>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</si>
  <si>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</si>
  <si>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</si>
  <si>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</si>
  <si>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</si>
  <si>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</si>
  <si>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</si>
  <si>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</si>
  <si>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</si>
  <si>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</si>
  <si>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</si>
  <si>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</si>
  <si>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</si>
  <si>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</si>
  <si>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</si>
  <si>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</si>
  <si>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</si>
  <si>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</si>
  <si>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</si>
  <si>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</si>
  <si>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</si>
  <si>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</si>
  <si>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</si>
  <si>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</si>
  <si>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</si>
  <si>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</si>
  <si>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</si>
  <si>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</si>
  <si>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</si>
  <si>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</si>
  <si>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</si>
  <si>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</si>
  <si>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</si>
  <si>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</si>
  <si>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</si>
  <si>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</si>
  <si>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</si>
  <si>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</si>
  <si>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</si>
  <si>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</si>
  <si>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</si>
  <si>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</si>
  <si>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</si>
  <si>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</si>
  <si>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</si>
  <si>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</si>
  <si>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</si>
  <si>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</si>
  <si>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</si>
  <si>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</si>
  <si>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</si>
  <si>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</si>
  <si>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</si>
  <si>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</si>
  <si>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</si>
  <si>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</si>
  <si>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</si>
  <si>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</si>
  <si>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</si>
  <si>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</si>
  <si>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</si>
  <si>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</si>
  <si>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</si>
  <si>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</si>
  <si>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</si>
  <si>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</si>
  <si>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</si>
  <si>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</si>
  <si>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</si>
  <si>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</si>
  <si>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</si>
  <si>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</si>
  <si>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</si>
  <si>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</si>
  <si>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</si>
  <si>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</si>
  <si>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</si>
  <si>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</si>
  <si>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</si>
  <si>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</si>
  <si>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</si>
  <si>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</si>
  <si>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</si>
  <si>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</si>
  <si>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</si>
  <si>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</si>
  <si>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</si>
  <si>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</si>
  <si>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</si>
  <si>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</si>
  <si>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</si>
  <si>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</si>
  <si>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</si>
  <si>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</si>
  <si>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</si>
  <si>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</si>
  <si>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</si>
  <si>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</si>
  <si>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</si>
  <si>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</si>
  <si>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</si>
  <si>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</si>
  <si>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</si>
  <si>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</si>
  <si>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</si>
  <si>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</si>
  <si>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</si>
  <si>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</si>
  <si>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</si>
  <si>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</si>
  <si>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</si>
  <si>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</si>
  <si>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</si>
  <si>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</si>
  <si>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</si>
  <si>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</si>
  <si>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</si>
  <si>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</si>
  <si>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</si>
  <si>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</si>
  <si>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</si>
  <si>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</si>
  <si>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</si>
  <si>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</si>
  <si>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</si>
  <si>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</si>
  <si>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</si>
  <si>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</si>
  <si>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</si>
  <si>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</si>
  <si>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</si>
  <si>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</si>
  <si>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</si>
  <si>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</si>
  <si>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</si>
  <si>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</si>
  <si>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</si>
  <si>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</si>
  <si>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</si>
  <si>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</si>
  <si>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</si>
  <si>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</si>
  <si>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</si>
  <si>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</si>
  <si>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</si>
  <si>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</si>
  <si>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</si>
  <si>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</si>
  <si>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</si>
  <si>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</si>
  <si>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</si>
  <si>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</si>
  <si>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</si>
  <si>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</si>
  <si>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</si>
  <si>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</si>
  <si>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</si>
  <si>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</si>
  <si>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</si>
  <si>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</si>
  <si>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</si>
  <si>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</si>
  <si>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</si>
  <si>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</si>
  <si>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</si>
  <si>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</si>
  <si>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</si>
  <si>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</si>
  <si>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</si>
  <si>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</si>
  <si>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</si>
  <si>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</si>
  <si>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</si>
  <si>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</si>
  <si>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</si>
  <si>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</si>
  <si>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</si>
  <si>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</si>
  <si>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</si>
  <si>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</si>
  <si>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</si>
  <si>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</si>
  <si>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</si>
  <si>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</si>
  <si>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</si>
  <si>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</si>
  <si>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</si>
  <si>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</si>
  <si>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</si>
  <si>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</si>
  <si>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</si>
  <si>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</si>
  <si>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</si>
  <si>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</si>
  <si>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</si>
  <si>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</si>
  <si>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</si>
  <si>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</si>
  <si>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</si>
  <si>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</si>
  <si>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</si>
  <si>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</si>
  <si>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</si>
  <si>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</si>
  <si>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</si>
  <si>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</si>
  <si>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</si>
  <si>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</si>
  <si>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</si>
  <si>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</si>
  <si>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</si>
  <si>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</si>
  <si>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</si>
  <si>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</si>
  <si>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</si>
  <si>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</si>
  <si>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</si>
  <si>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</si>
  <si>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</si>
  <si>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</si>
  <si>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</si>
  <si>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</si>
  <si>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</si>
  <si>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</si>
  <si>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</si>
  <si>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</si>
  <si>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</si>
  <si>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</si>
  <si>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</si>
  <si>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</si>
  <si>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</si>
  <si>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</si>
  <si>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</si>
  <si>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</si>
  <si>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</si>
  <si>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</si>
  <si>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</si>
  <si>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</si>
  <si>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</si>
  <si>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</si>
  <si>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</si>
  <si>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</si>
  <si>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</si>
  <si>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</si>
  <si>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</si>
  <si>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</si>
  <si>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</si>
  <si>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</si>
  <si>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</si>
  <si>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</si>
  <si>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</si>
  <si>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</si>
  <si>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</si>
  <si>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</si>
  <si>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</si>
  <si>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</si>
  <si>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</si>
  <si>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</si>
  <si>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</si>
  <si>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</si>
  <si>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</si>
  <si>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</si>
  <si>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</si>
  <si>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</si>
  <si>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</si>
  <si>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</si>
  <si>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</si>
  <si>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</si>
  <si>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</si>
  <si>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</si>
  <si>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</si>
  <si>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</si>
  <si>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</si>
  <si>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</si>
  <si>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</si>
  <si>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</si>
  <si>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</si>
  <si>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</si>
  <si>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</si>
  <si>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</si>
  <si>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</si>
  <si>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</si>
  <si>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</si>
  <si>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</si>
  <si>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</si>
  <si>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</si>
  <si>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</si>
  <si>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</si>
  <si>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</si>
  <si>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</si>
  <si>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</si>
  <si>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</si>
  <si>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</si>
  <si>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</si>
  <si>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</si>
  <si>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</si>
  <si>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</si>
  <si>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</si>
  <si>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</si>
  <si>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</si>
  <si>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</si>
  <si>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</si>
  <si>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</si>
  <si>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</si>
  <si>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</si>
  <si>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</si>
  <si>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</si>
  <si>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</si>
  <si>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</si>
  <si>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</si>
  <si>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</si>
  <si>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</si>
  <si>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</si>
  <si>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</si>
  <si>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</si>
  <si>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</si>
  <si>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</si>
  <si>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</si>
  <si>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</si>
  <si>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</si>
  <si>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</si>
  <si>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</si>
  <si>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</si>
  <si>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</si>
  <si>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</si>
  <si>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</si>
  <si>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</si>
  <si>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</si>
  <si>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</si>
  <si>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</si>
  <si>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</si>
  <si>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</si>
  <si>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</si>
  <si>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</si>
  <si>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</si>
  <si>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</si>
  <si>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</si>
  <si>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</si>
  <si>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</si>
  <si>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</si>
  <si>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</si>
  <si>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</si>
  <si>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</si>
  <si>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</si>
  <si>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</si>
  <si>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</si>
  <si>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</si>
  <si>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</si>
  <si>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</si>
  <si>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</si>
  <si>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</si>
  <si>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</si>
  <si>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</si>
  <si>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</si>
  <si>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</si>
  <si>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</si>
  <si>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</si>
  <si>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</si>
  <si>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</si>
  <si>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</si>
  <si>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</si>
  <si>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</si>
  <si>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</si>
  <si>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</si>
  <si>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</si>
  <si>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</si>
  <si>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</si>
  <si>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</si>
  <si>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</si>
  <si>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</si>
  <si>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</si>
  <si>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</si>
  <si>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</si>
  <si>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</si>
  <si>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</si>
  <si>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</si>
  <si>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</si>
  <si>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</si>
  <si>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</si>
  <si>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</si>
  <si>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</si>
  <si>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</si>
  <si>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</si>
  <si>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</si>
  <si>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</si>
  <si>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</si>
  <si>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</si>
  <si>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</si>
  <si>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</si>
  <si>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</si>
  <si>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</si>
  <si>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</si>
  <si>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</si>
  <si>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</si>
  <si>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</si>
  <si>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</si>
  <si>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</si>
  <si>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</si>
  <si>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</si>
  <si>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</si>
  <si>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</si>
  <si>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</si>
  <si>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</si>
  <si>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</si>
  <si>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</si>
  <si>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</si>
  <si>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</si>
  <si>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</si>
  <si>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</si>
  <si>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</si>
  <si>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</si>
  <si>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</si>
  <si>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</si>
  <si>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</si>
  <si>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</si>
  <si>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</si>
  <si>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</si>
  <si>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</si>
  <si>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</si>
  <si>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</si>
  <si>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</si>
  <si>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</si>
  <si>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</si>
  <si>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</si>
  <si>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</si>
  <si>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</si>
  <si>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</si>
  <si>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</si>
  <si>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</si>
  <si>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</si>
  <si>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</si>
  <si>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</si>
  <si>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</si>
  <si>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</si>
  <si>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</si>
  <si>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</si>
  <si>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</si>
  <si>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</si>
  <si>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</si>
  <si>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</si>
  <si>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</si>
  <si>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</si>
  <si>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</si>
  <si>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</si>
  <si>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</si>
  <si>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</si>
  <si>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</si>
  <si>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</si>
  <si>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</si>
  <si>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</si>
  <si>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</si>
  <si>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</si>
  <si>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</si>
  <si>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</si>
  <si>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</si>
  <si>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</si>
  <si>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</si>
  <si>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</si>
  <si>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</si>
  <si>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</si>
  <si>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</si>
  <si>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</si>
  <si>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</si>
  <si>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</si>
  <si>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</si>
  <si>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</si>
  <si>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</si>
  <si>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</si>
  <si>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</si>
  <si>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</si>
  <si>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</si>
  <si>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</si>
  <si>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</si>
  <si>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</si>
  <si>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</si>
  <si>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</si>
  <si>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</si>
  <si>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</si>
  <si>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</si>
  <si>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</si>
  <si>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</si>
  <si>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</si>
  <si>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</si>
  <si>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</si>
  <si>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</si>
  <si>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</si>
  <si>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</si>
  <si>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</si>
  <si>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</si>
  <si>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</si>
  <si>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</si>
  <si>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</si>
  <si>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</si>
  <si>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</si>
  <si>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</si>
  <si>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</si>
  <si>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</si>
  <si>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</si>
  <si>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</si>
  <si>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</si>
  <si>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</si>
  <si>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</si>
  <si>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</si>
  <si>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</si>
  <si>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</si>
  <si>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</si>
  <si>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</si>
  <si>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</si>
  <si>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</si>
  <si>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</si>
  <si>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</si>
  <si>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</si>
  <si>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</si>
  <si>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</si>
  <si>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</si>
  <si>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</si>
  <si>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</si>
  <si>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</si>
  <si>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</si>
  <si>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</si>
  <si>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</si>
  <si>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</si>
  <si>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</si>
  <si>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</si>
  <si>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</si>
  <si>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</si>
  <si>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</si>
  <si>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</si>
  <si>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</si>
  <si>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</si>
  <si>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</si>
  <si>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</si>
  <si>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</si>
  <si>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</si>
  <si>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</si>
  <si>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</si>
  <si>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</si>
  <si>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</si>
  <si>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</si>
  <si>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</si>
  <si>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</si>
  <si>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</si>
  <si>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</si>
  <si>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</si>
  <si>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</si>
  <si>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</si>
  <si>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</si>
  <si>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</si>
  <si>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</si>
  <si>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</si>
  <si>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</si>
  <si>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</si>
  <si>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</si>
  <si>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</si>
  <si>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</si>
  <si>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</si>
  <si>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</si>
  <si>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</si>
  <si>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</si>
  <si>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</si>
  <si>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</si>
  <si>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</si>
  <si>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</si>
  <si>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</si>
  <si>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</si>
  <si>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</si>
  <si>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</si>
  <si>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</si>
  <si>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</si>
  <si>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</si>
  <si>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</si>
  <si>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</si>
  <si>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</si>
  <si>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</si>
  <si>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</si>
  <si>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</si>
  <si>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</si>
  <si>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</si>
  <si>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</si>
  <si>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</si>
  <si>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</si>
  <si>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</si>
  <si>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</si>
  <si>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</si>
  <si>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</si>
  <si>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</si>
  <si>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</si>
  <si>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</si>
  <si>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</si>
  <si>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</si>
  <si>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</si>
  <si>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</si>
  <si>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</si>
  <si>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</si>
  <si>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</si>
  <si>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</si>
  <si>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</si>
  <si>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</si>
  <si>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</si>
  <si>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</si>
  <si>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</si>
  <si>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</si>
  <si>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</si>
  <si>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</si>
  <si>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</si>
  <si>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</si>
  <si>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</si>
  <si>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</si>
  <si>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</si>
  <si>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</si>
  <si>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</si>
  <si>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</si>
  <si>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</si>
  <si>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</si>
  <si>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</si>
  <si>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</si>
  <si>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</si>
  <si>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</si>
  <si>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</si>
  <si>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</si>
  <si>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</si>
  <si>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</si>
  <si>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</si>
  <si>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</si>
  <si>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</si>
  <si>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</si>
  <si>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</si>
  <si>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</si>
  <si>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</si>
  <si>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</si>
  <si>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</si>
  <si>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</si>
  <si>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</si>
  <si>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</si>
  <si>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</si>
  <si>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</si>
  <si>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</si>
  <si>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</si>
  <si>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</si>
  <si>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</si>
  <si>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</si>
  <si>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</si>
  <si>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</si>
  <si>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</si>
  <si>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</si>
  <si>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</si>
  <si>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</si>
  <si>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</si>
  <si>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</si>
  <si>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</si>
  <si>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</si>
  <si>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</si>
  <si>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</si>
  <si>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</si>
  <si>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</si>
  <si>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</si>
  <si>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</si>
  <si>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</si>
  <si>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</si>
  <si>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</si>
  <si>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</si>
  <si>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</si>
  <si>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</si>
  <si>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</si>
  <si>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</si>
  <si>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</si>
  <si>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</si>
  <si>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</si>
  <si>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</si>
  <si>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</si>
  <si>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</si>
  <si>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</si>
  <si>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</si>
  <si>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</si>
  <si>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</si>
  <si>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</si>
  <si>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</si>
  <si>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</si>
  <si>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</si>
  <si>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</si>
  <si>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</si>
  <si>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</si>
  <si>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</si>
  <si>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</si>
  <si>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</si>
  <si>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</si>
  <si>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</si>
  <si>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</si>
  <si>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</si>
  <si>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</si>
  <si>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</si>
  <si>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</si>
  <si>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</si>
  <si>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</si>
  <si>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</si>
  <si>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</si>
  <si>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</si>
  <si>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</si>
  <si>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</si>
  <si>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</si>
  <si>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</si>
  <si>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</si>
  <si>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</si>
  <si>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</si>
  <si>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</si>
  <si>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</si>
  <si>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</si>
  <si>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</si>
  <si>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</si>
  <si>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</si>
  <si>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</si>
  <si>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</si>
  <si>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</si>
  <si>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</si>
  <si>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</si>
  <si>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</si>
  <si>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</si>
  <si>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</si>
  <si>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</si>
  <si>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</si>
  <si>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</si>
  <si>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</si>
  <si>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</si>
  <si>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</si>
  <si>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</si>
  <si>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</si>
  <si>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</si>
  <si>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</si>
  <si>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</si>
  <si>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</si>
  <si>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</si>
  <si>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</si>
  <si>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</si>
  <si>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</si>
  <si>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</si>
  <si>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</si>
  <si>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</si>
  <si>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</si>
  <si>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</si>
  <si>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</si>
  <si>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</si>
  <si>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</si>
  <si>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</si>
  <si>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</si>
  <si>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</si>
  <si>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</si>
  <si>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</si>
  <si>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</si>
  <si>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</si>
  <si>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</si>
  <si>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</si>
  <si>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</si>
  <si>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</si>
  <si>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</si>
  <si>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</si>
  <si>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</si>
  <si>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</si>
  <si>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</si>
  <si>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</si>
  <si>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</si>
  <si>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</si>
  <si>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</si>
  <si>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</si>
  <si>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</si>
  <si>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</si>
  <si>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</si>
  <si>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</si>
  <si>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</si>
  <si>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</si>
  <si>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</si>
  <si>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</si>
  <si>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</si>
  <si>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PCM-20251009-00001188 </t>
  </si>
  <si>
    <t xml:space="preserve">access road issue </t>
  </si>
  <si>
    <t>PCM-20251009-00001410</t>
  </si>
  <si>
    <t xml:space="preserve">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</si>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</sst>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4" totalsRowShown="0" headerRowDxfId="174" dataDxfId="173" headerRowBorderDxfId="171" tableBorderDxfId="172" totalsRowBorderDxfId="170">
  <autoFilter ref="A1:L6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0" totalsRowShown="0" headerRowDxfId="48" dataDxfId="47" headerRowBorderDxfId="45" tableBorderDxfId="46" totalsRowBorderDxfId="44">
  <autoFilter ref="A1:L4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276.69111979166337</v>
      </c>
      <c r="H2" s="82">
        <v>45662.943402777775</v>
      </c>
      <c r="I2" s="65" t="str">
        <f>IFERROR(VLOOKUP(D2,DB!A:F,6,0),"")</f>
        <v>Generator-SG</v>
      </c>
      <c r="J2" s="65" t="str">
        <f>IFERROR(VLOOKUP(D2,DB!A:G,7,0),"")</f>
        <v>Dead</v>
      </c>
      <c r="K2" s="73" t="s">
        <v>38965</v>
      </c>
      <c r="L2" s="71" t="str">
        <f>IFERROR(VLOOKUP(D2,DB!A:I,9,0),"")</f>
        <v>Latis</v>
      </c>
    </row>
    <row r="3" spans="1:15" ht="15" customHeight="1">
      <c r="A3" s="141"/>
      <c r="B3" s="142" t="str">
        <f>IFERROR(VLOOKUP(D3,DB!A:K,11,0),"")</f>
        <v/>
      </c>
      <c r="C3" s="142"/>
      <c r="D3" s="142"/>
      <c r="E3" s="143"/>
      <c r="F3" s="144"/>
      <c r="G3" s="145">
        <f ca="1">IFERROR(NOW()-F3,"")</f>
        <v>45939.639545717589</v>
      </c>
      <c r="H3" s="144"/>
      <c r="I3" s="142" t="str">
        <f>IFERROR(VLOOKUP(D3,DB!A:F,6,0),"")</f>
        <v/>
      </c>
      <c r="J3" s="65" t="str">
        <f>IFERROR(VLOOKUP(D3,DB!A:G,7,0),"")</f>
        <v/>
      </c>
      <c r="K3" s="146"/>
      <c r="L3" s="147" t="str">
        <f>IFERROR(VLOOKUP(D3,DB!A:I,9,0),"")</f>
        <v/>
      </c>
      <c r="M3" s="70"/>
      <c r="N3" s="70"/>
      <c r="O3" s="70"/>
    </row>
    <row r="4" spans="1:15" ht="15" customHeight="1">
      <c r="A4" s="141"/>
      <c r="B4" s="142" t="str">
        <f>IFERROR(VLOOKUP(D4,DB!A:K,11,0),"")</f>
        <v/>
      </c>
      <c r="C4" s="142"/>
      <c r="D4" s="142"/>
      <c r="E4" s="143"/>
      <c r="F4" s="144"/>
      <c r="G4" s="145">
        <f ca="1">IFERROR(NOW()-F4,"")</f>
        <v>45939.639545717589</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45939.639545717589</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45939.639545717589</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45939.639545717589</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45939.639545717589</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45939.639545717589</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45939.639545717589</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45939.639545717589</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45939.639545717589</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45939.639545717589</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45939.639545717589</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45939.639545717589</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45939.639545717589</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45939.639545717589</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45939.639545717589</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45939.639545717589</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45939.639545717589</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45939.639545717589</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45939.639545717589</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45939.639545717589</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45939.639545717589</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45939.639545717589</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45939.639545717589</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45939.639545717589</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45939.639545717589</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45939.639545717589</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45939.639545717589</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45939.639545717589</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45939.639545717589</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45939.639545717589</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45939.639545717589</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45939.639545717589</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45939.639545717589</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45939.639545717589</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45939.639545717589</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45939.639545717589</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45939.639545717589</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45939.639545717589</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45939.639545717589</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45939.639545717589</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45939.639545717589</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45939.639545717589</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45939.639545717589</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45939.639545717589</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45939.639545717589</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45939.639545717589</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45939.639545717589</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45939.639545717589</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45939.639545717589</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45939.639545717589</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45939.639545717589</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45939.639545717589</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45939.639545717589</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45939.639545717589</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45939.639545717589</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45939.639545717589</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45939.639545717589</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45939.639545717589</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45939.639545717589</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45939.639545717589</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45939.639545717589</v>
      </c>
      <c r="H64" s="144"/>
      <c r="I64" s="142" t="str">
        <f>IFERROR(VLOOKUP(D64,DB!A:F,6,0),"")</f>
        <v/>
      </c>
      <c r="J64" s="65" t="str">
        <f>IFERROR(VLOOKUP(D64,DB!A:G,7,0),"")</f>
        <v/>
      </c>
      <c r="K64" s="146"/>
      <c r="L64" s="147" t="str">
        <f>IFERROR(VLOOKUP(D64,DB!A:I,9,0),"")</f>
        <v/>
      </c>
      <c r="M64" s="70"/>
      <c r="N64" s="70"/>
      <c r="O64" s="70"/>
    </row>
  </sheetData>
  <customSheetViews>
    <customSheetView guid="{F6042A99-DD27-4453-835D-0834D95730CC}" filter="1" showAutoFilter="1">
      <pageMargins left="0" right="0" top="0" bottom="0" header="0" footer="0"/>
      <autoFilter ref="B1:M1" xr:uid="{B9A47BA3-BEA0-48BC-8FA0-8F1885AFB054}"/>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132.91246238425811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114.63970775462803</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23683</v>
      </c>
      <c r="E6" s="120" t="s">
        <v>39043</v>
      </c>
      <c r="F6" s="121">
        <v>45939.467430555553</v>
      </c>
      <c r="G6" s="122">
        <f ca="1">IFERROR(NOW()-F6,"-")</f>
        <v>0.17211516203678912</v>
      </c>
      <c r="H6" s="121">
        <v>45939.459791666668</v>
      </c>
      <c r="I6" s="18" t="str">
        <f>IFERROR(VLOOKUP(D6,DB!A:F,6,0),"")</f>
        <v>SCECO</v>
      </c>
      <c r="J6" s="18" t="str">
        <f>IFERROR(VLOOKUP(D6,DB!A:G,7,0),"")</f>
        <v>In progress</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45939.639545717589</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45939.639545717589</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9" t="s">
        <v>30112</v>
      </c>
      <c r="E9" s="120"/>
      <c r="F9" s="121"/>
      <c r="G9" s="122">
        <f ca="1">IFERROR(NOW()-F9,"-")</f>
        <v>45939.639545717589</v>
      </c>
      <c r="H9" s="121"/>
      <c r="I9" s="18" t="str">
        <f>IFERROR(VLOOKUP(D9,DB!A:F,6,0),"")</f>
        <v>SCECO</v>
      </c>
      <c r="J9" s="18" t="str">
        <f>IFERROR(VLOOKUP(D9,DB!A:G,7,0),"")</f>
        <v>No BB Shifted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45939.639545717589</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45939.639545717589</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45939.639545717589</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45939.639545717589</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45939.639545717589</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45939.639545717589</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45939.639545717589</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45939.639545717589</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45939.639545717589</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45939.639545717589</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45939.639545717589</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45939.639545717589</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45939.639545717589</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45939.639545717589</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45939.639545717589</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45939.639545717589</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45939.639545717589</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45939.639545717589</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45939.639545717589</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45939.639545717589</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45939.639545717589</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45939.639545717589</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45939.639545717589</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45939.639545717589</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45939.639545717589</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45939.639545717589</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45939.639545717589</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45939.639545717589</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45939.639545717589</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45939.639545717589</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45939.639545717589</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45939.639545717589</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45939.639545717589</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45939.639545717589</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45939.639545717589</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45939.639545717589</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45939.639545717589</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45939.639545717589</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45939.639545717589</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45939.639545717589</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45939.639545717589</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45939.639545717589</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45939.639545717589</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45939.639545717589</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45939.639545717589</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45939.639545717589</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45939.639545717589</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45939.639545717589</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45939.639545717589</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45939.639545717589</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45939.639545717589</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45939.639545717589</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45939.639545717589</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45939.639545717589</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45939.639545717589</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45939.639545717589</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45939.639545717589</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45939.639545717589</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45939.639545717589</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45939.639545717589</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45939.639545717589</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45939.639545717589</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45939.639545717589</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45939.639545717589</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45939.639545717589</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45939.639545717589</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45939.639545717589</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45939.639545717589</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45939.639545717589</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45939.639545717589</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45939.639545717589</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45939.639545717589</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45939.639545717589</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45939.639545717589</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45939.639545717589</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45939.639545717589</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45939.639545717589</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45939.639545717589</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45939.639545717589</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45939.639545717589</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45939.639545717589</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45939.639545717589</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45939.639545717589</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45939.639545717589</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45939.639545717589</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45939.639545717589</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45939.639545717589</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45939.639545717589</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45939.639545717589</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45939.639545717589</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45939.639545717589</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45939.639545717589</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45939.639545717589</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45939.639545717589</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45939.639545717589</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45939.639545717589</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45939.639545717589</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45939.639545717589</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45939.639545717589</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45939.639545717589</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45939.639545717589</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45939.639545717589</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45939.639545717589</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45939.639545717589</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45939.639545717589</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45939.639545717589</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45939.639545717589</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45939.639545717589</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45939.639545717589</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45939.639545717589</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45939.639545717589</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45939.639545717589</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45939.639545717589</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45939.639545717589</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45939.639545717589</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45939.639545717589</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45939.639545717589</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45939.639545717589</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45939.639545717589</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45939.639545717589</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45939.639545717589</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45939.639545717589</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45939.639545717589</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45939.639545717589</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45939.639545717589</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45939.639545717589</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45939.639545717589</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45939.639545717589</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45939.639545717589</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45939.639545717589</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45939.639545717589</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45939.639545717589</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45939.639545717589</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45939.639545717589</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45939.639545717589</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45939.639545717589</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45939.639545717589</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45939.639545717589</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45939.639545717589</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45939.639545717589</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45939.639545717589</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45939.639545717589</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45939.639545717589</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45939.639545717589</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45939.639545717589</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45939.639545717589</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45939.639545717589</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45939.639545717589</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45939.639545717589</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45939.639545717589</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45939.639545717589</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45939.639545717589</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45939.639545717589</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45939.639545717589</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45939.639545717589</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45939.639545717589</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45939.639545717589</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45939.639545717589</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45939.639545717589</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45939.639545717589</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45939.639545717589</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45939.639545717589</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45939.639545717589</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45939.639545717589</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45939.639545717589</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45939.639545717589</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45939.639545717589</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45939.639545717589</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45939.639545717589</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45939.639545717589</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45939.639545717589</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45939.639545717589</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45939.639545717589</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45939.639545717589</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45939.639545717589</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45939.639545717589</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45939.639545717589</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45939.639545717589</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45939.639545717589</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45939.639545717589</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45939.639545717589</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45939.639545717589</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45939.639545717589</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45939.639545717589</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45939.639545717589</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45939.639545717589</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45939.639545717589</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45939.639545717589</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45939.639545717589</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45939.639545717589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45939.639545717589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45939.639545717589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45939.639545717589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45939.639545717589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45939.639545717589</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45939.639545717589</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45939.639545717589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45939.639545717589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45939.639545717589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45939.639545717589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45939.639545717589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45939.639545717589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45939.639545717589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45939.639545717589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45939.639545717589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45939.639545717589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45939.639545717589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45939.639545717589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45939.639545717589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45939.639545717589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45939.639545717589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45939.639545717589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45939.639545717589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45939.639545717589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45939.639545717589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45939.639545717589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45939.639545717589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45939.639545717589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45939.639545717589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45939.639545717589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45939.639545717589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45939.639545717589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45939.639545717589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45939.639545717589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45939.639545717589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45939.639545717589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45939.639545717589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45939.639545717589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45939.639545717589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45939.639545717589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45939.639545717589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45939.639545717589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45939.639545717589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45939.639545717589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45939.639545717589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45939.639545717589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45939.639545717589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45939.639545717589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45939.639545717589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45939.639545717589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45939.639545717589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45939.639545717589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45939.639545717589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45939.639545717589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45939.639545717589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45939.639545717589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45939.639545717589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45939.639545717589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45939.639545717589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45939.639545717589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45939.639545717589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45939.639545717589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45939.639545717589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45939.639545717589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45939.639545717589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45939.639545717589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45939.639545717589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45939.639545717589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45939.639545717589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45939.639545717589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45939.639545717589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45939.639545717589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45939.639545717589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45939.639545717589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45939.639545717589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45939.639545717589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45939.639545717589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45939.639545717589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45939.639545717589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45939.639545717589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45939.639545717589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45939.639545717589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45939.639545717589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45939.639545717589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45939.639545717589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45939.639545717589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45939.639545717589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45939.639545717589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45939.639545717589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45939.639545717589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45939.639545717589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45939.639545717589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45939.639545717589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45939.639545717589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45939.639545717589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45939.639545717589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45939.639545717589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45939.639545717589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45939.639545717589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45939.639545717589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45939.639545717589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45939.639545717589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45939.639545717589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45939.639545717589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45939.639545717589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45939.639545717589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45939.639545717589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45939.639545717589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45939.639545717589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45939.639545717589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45939.639545717589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45939.639545717589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45939.639545717589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45939.639545717589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45939.639545717589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45939.639545717589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45939.639545717589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45939.639545717589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45939.639545717589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45939.639545717589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45939.639545717589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45939.639545717589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45939.639545717589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45939.639545717589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45939.639545717589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45939.639545717589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45939.639545717589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45939.639545717589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45939.639545717589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45939.639545717589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45939.639545717589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45939.639545717589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45939.639545717589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45939.639545717589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45939.639545717589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45939.639545717589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45939.639545717589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45939.639545717589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45939.639545717589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45939.639545717589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45939.639545717589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45939.639545717589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45939.639545717589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45939.639545717589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45939.639545717589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45939.639545717589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45939.639545717589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45939.639545717589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45939.639545717589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45939.639545717589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45939.639545717589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45939.639545717589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45939.639545717589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45939.639545717589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45939.639545717589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45939.639545717589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45939.639545717589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45939.639545717589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45939.639545717589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45939.639545717589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45939.639545717589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45939.639545717589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45939.639545717589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45939.639545717589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45939.639545717589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45939.639545717589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45939.639545717589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45939.639545717589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45939.639545717589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45939.639545717589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45939.639545717589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45939.639545717589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45939.639545717589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45939.639545717589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45939.639545717589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45939.639545717589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45939.639545717589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45939.639545717589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45939.639545717589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45939.639545717589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45939.639545717589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45939.639545717589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45939.639545717589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45939.639545717589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45939.639545717589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45939.639545717589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45939.639545717589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45939.639545717589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45939.639545717589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45939.639545717589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45939.639545717589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45939.639545717589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45939.639545717589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45939.639545717589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45939.639545717589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45939.639545717589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45939.639545717589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45939.639545717589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45939.639545717589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45939.639545717589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45939.639545717589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45939.639545717589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45939.639545717589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45939.639545717589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45939.639545717589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45939.639545717589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45939.639545717589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45939.639545717589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45939.639545717589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45939.639545717589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45939.639545717589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45939.639545717589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45939.639545717589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45939.639545717589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45939.639545717589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45939.639545717589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45939.639545717589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45939.639545717589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45939.639545717589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45939.639545717589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45939.639545717589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45939.639545717589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45939.639545717589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45939.639545717589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45939.639545717589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45939.639545717589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45939.639545717589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45939.639545717589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45939.639545717589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45939.639545717589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45939.639545717589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45939.639545717589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45939.639545717589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45939.639545717589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45939.639545717589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45939.639545717589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45939.639545717589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45939.639545717589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45939.639545717589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45939.639545717589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45939.639545717589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45939.639545717589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45939.639545717589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45939.639545717589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45939.639545717589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45939.639545717589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45939.639545717589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45939.639545717589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45939.639545717589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45939.639545717589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45939.639545717589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45939.639545717589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45939.639545717589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45939.639545717589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45939.639545717589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45939.639545717589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45939.639545717589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45939.639545717589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45939.639545717589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45939.639545717589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45939.639545717589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45939.639545717589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45939.639545717589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45939.639545717589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45939.639545717589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45939.639545717589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45939.639545717589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45939.639545717589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45939.639545717589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45939.639545717589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45939.639545717589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45939.639545717589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45939.639545717589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45939.639545717589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45939.639545717589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45939.639545717589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45939.639545717589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45939.639545717589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45939.639545717589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45939.639545717589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45939.639545717589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45939.639545717589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45939.639545717589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45939.639545717589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45939.639545717589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45939.639545717589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45939.639545717589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45939.639545717589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45939.639545717589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45939.639545717589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45939.639545717589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45939.639545717589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45939.639545717589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45939.639545717589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45939.639545717589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45939.639545717589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45939.639545717589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45939.639545717589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45939.639545717589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45939.639545717589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45939.639545717589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45939.639545717589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45939.639545717589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45939.639545717589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45939.639545717589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45939.639545717589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45939.639545717589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45939.639545717589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45939.639545717589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45939.639545717589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45939.639545717589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45939.639545717589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45939.639545717589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45939.639545717589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45939.639545717589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45939.639545717589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45939.639545717589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45939.639545717589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45939.639545717589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45939.639545717589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45939.639545717589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45939.639545717589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45939.639545717589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45939.639545717589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45939.639545717589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45939.639545717589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45939.639545717589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45939.639545717589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45939.639545717589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45939.639545717589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45939.639545717589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45939.639545717589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45939.639545717589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45939.639545717589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45939.639545717589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45939.639545717589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45939.639545717589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45939.639545717589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45939.639545717589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45939.639545717589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45939.639545717589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45939.639545717589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45939.639545717589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45939.639545717589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45939.639545717589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45939.639545717589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45939.639545717589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45939.639545717589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45939.639545717589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45939.639545717589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45939.639545717589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45939.639545717589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45939.639545717589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45939.639545717589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45939.639545717589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45939.639545717589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45939.639545717589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45939.639545717589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45939.639545717589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45939.639545717589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45939.639545717589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45939.639545717589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45939.639545717589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45939.639545717589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45939.639545717589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45939.639545717589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45939.639545717589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45939.639545717589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45939.639545717589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45939.639545717589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45939.639545717589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45939.639545717589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45939.639545717589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45939.639545717589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45939.639545717589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45939.639545717589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45939.639545717589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45939.639545717589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45939.639545717589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45939.639545717589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45939.639545717589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45939.639545717589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45939.639545717589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45939.639545717589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45939.639545717589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45939.639545717589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45939.639545717589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45939.639545717589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45939.639545717589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45939.639545717589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45939.639545717589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45939.639545717589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45939.639545717589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45939.639545717589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45939.639545717589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45939.639545717589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45939.639545717589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45939.639545717589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45939.639545717589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45939.639545717589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45939.639545717589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45939.639545717589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45939.639545717589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45939.639545717589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45939.639545717589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45939.639545717589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45939.639545717589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45939.639545717589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45939.639545717589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45939.639545717589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45939.639545717589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45939.639545717589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45939.639545717589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45939.639545717589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45939.639545717589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45939.639545717589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45939.639545717589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45939.639545717589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45939.639545717589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45939.639545717589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45939.639545717589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45939.639545717589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45939.639545717589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45939.639545717589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45939.639545717589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45939.639545717589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45939.639545717589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45939.639545717589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45939.639545717589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45939.639545717589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45939.639545717589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45939.639545717589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45939.639545717589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45939.639545717589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45939.639545717589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45939.639545717589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45939.639545717589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45939.639545717589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45939.639545717589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45939.639545717589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45939.639545717589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45939.639545717589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45939.639545717589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45939.639545717589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45939.639545717589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45939.639545717589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45939.639545717589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45939.639545717589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45939.639545717589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45939.639545717589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45939.639545717589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45939.639545717589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45939.639545717589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45939.639545717589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45939.639545717589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45939.639545717589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45939.639545717589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45939.639545717589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45939.639545717589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45939.639545717589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45939.639545717589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45939.639545717589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45939.639545717589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45939.639545717589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45939.639545717589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45939.639545717589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45939.639545717589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45939.639545717589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45939.639545717589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45939.639545717589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45939.639545717589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45939.639545717589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45939.639545717589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45939.639545717589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45939.639545717589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45939.639545717589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45939.639545717589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45939.639545717589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45939.639545717589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45939.639545717589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45939.639545717589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45939.639545717589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45939.639545717589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45939.639545717589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45939.639545717589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45939.639545717589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45939.639545717589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45939.639545717589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45939.639545717589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45939.639545717589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45939.639545717589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45939.639545717589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45939.639545717589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45939.639545717589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45939.639545717589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45939.639545717589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45939.639545717589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45939.639545717589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45939.639545717589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45939.639545717589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45939.639545717589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45939.639545717589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45939.639545717589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45939.639545717589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45939.639545717589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45939.639545717589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45939.639545717589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45939.639545717589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45939.639545717589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45939.639545717589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45939.639545717589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45939.639545717589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45939.639545717589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45939.639545717589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45939.639545717589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45939.639545717589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45939.639545717589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45939.639545717589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45939.639545717589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45939.639545717589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45939.639545717589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45939.639545717589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45939.639545717589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45939.639545717589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45939.639545717589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45939.639545717589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45939.639545717589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45939.639545717589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45939.639545717589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45939.639545949074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45939.639545949074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45939.639545949074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45939.639545949074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45939.639545949074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45939.639545949074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45939.639545949074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45939.639545949074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45939.639545949074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45939.639545949074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45939.639545949074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45939.639545949074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45939.639545949074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45939.639545949074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45939.639545949074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45939.639545949074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45939.639545949074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45939.639545949074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45939.639545949074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45939.639545949074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45939.639545949074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45939.639545949074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45939.639545949074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45939.639545949074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45939.639545949074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45939.639545949074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45939.639545949074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45939.639545949074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45939.639545949074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45939.639545949074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45939.639545949074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45939.639545949074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45939.639545949074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45939.639545949074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45939.639545949074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45939.639545949074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45939.639545949074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45939.639545949074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45939.639545949074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45939.639545949074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45939.639545949074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45939.639545949074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45939.639545949074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45939.639545949074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45939.639545949074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45939.639545949074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45939.639545949074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45939.639545949074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45939.639545949074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45939.639545949074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45939.639545949074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45939.639545949074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45939.639545949074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45939.639545949074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45939.639545949074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45939.639545949074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45939.639545949074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45939.639545949074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45939.639545949074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45939.639545949074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45939.639545949074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45939.639545949074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45939.639545949074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45939.639545949074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45939.639545949074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45939.639545949074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45939.639545949074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45939.639545949074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45939.639545949074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45939.639545949074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45939.639545949074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45939.639545949074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45939.639545949074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45939.639545949074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45939.639545949074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45939.639545949074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45939.639545949074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45939.639545949074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45939.639545949074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45939.639545949074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45939.639545949074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45939.639545949074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45939.639545949074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45939.639545949074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45939.639545949074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45939.639545949074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45939.639545949074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45939.639545949074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45939.639545949074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45939.639545949074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45939.639545949074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45939.639545949074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45939.639545949074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45939.639545949074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45939.639545949074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45939.639545949074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45939.639545949074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45939.639545949074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45939.639545949074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45939.639545949074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45939.639545949074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45939.639545949074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45939.639545949074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45939.639545949074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45939.639545949074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45939.639545949074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45939.639545949074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45939.639545949074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45939.639545949074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45939.639545949074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45939.639545949074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45939.639545949074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45939.639545949074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45939.639545949074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45939.639545949074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45939.639545949074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45939.639545949074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45939.639545949074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45939.639545949074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45939.639545949074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45939.639545949074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45939.639545949074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45939.639545949074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45939.639545949074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45939.639545949074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45939.639545949074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45939.639545949074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45939.639545949074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45939.639545949074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45939.639545949074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45939.639545949074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45939.639545949074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45939.639545949074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45939.639545949074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45939.639545949074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45939.639545949074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45939.639545949074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45939.639545949074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45939.639545949074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45939.639545949074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45939.639545949074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45939.639545949074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45939.639545949074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45939.639545949074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45939.639545949074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45939.639545949074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45939.639545949074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45939.639545949074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45939.639545949074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45939.639545949074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45939.639545949074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45939.639545949074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45939.639545949074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45939.639545949074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45939.639545949074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45939.639545949074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45939.639545949074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45939.639545949074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45939.639545949074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45939.639545949074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45939.639545949074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45939.639545949074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45939.639545949074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45939.639545949074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45939.639545949074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45939.639545949074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45939.639545949074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45939.639545949074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45939.639545949074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45939.639545949074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45939.639545949074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45939.639545949074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45939.639545949074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45939.639545949074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45939.639545949074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45939.639545949074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45939.639545949074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45939.639545949074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45939.639545949074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45939.639545949074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45939.639545949074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45939.639545949074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45939.639545949074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45939.639545949074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45939.639545949074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45939.639545949074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45939.639545949074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45939.639545949074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45939.639545949074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45939.639545949074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45939.639545949074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45939.639545949074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45939.639545949074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45939.639545949074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45939.639545949074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45939.639545949074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45939.639545949074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45939.639545949074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45939.639545949074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45939.639545949074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45939.639545949074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45939.639545949074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45939.639545949074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45939.639545949074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45939.639545949074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45939.639545949074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45939.639545949074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45939.639545949074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45939.639545949074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45939.639545949074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45939.639545949074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45939.639545949074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45939.639545949074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45939.639545949074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45939.639545949074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45939.639545949074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45939.639545949074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45939.639545949074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45939.639545949074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45939.639545949074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45939.639545949074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45939.639545949074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45939.639545949074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45939.639545949074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45939.639545949074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45939.639545949074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45939.639545949074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45939.639545949074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45939.639545949074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45939.639545949074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45939.639545949074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45939.639545949074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45939.639545949074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45939.639545949074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45939.639545949074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45939.639545949074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45939.639545949074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45939.639545949074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45939.639545949074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45939.639545949074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45939.639545949074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45939.639545949074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45939.639545949074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45939.639545949074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45939.639545949074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45939.639545949074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45939.639545949074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45939.639545949074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45939.639545949074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45939.639545949074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45939.639545949074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45939.639545949074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45939.639545949074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45939.639545949074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45939.639545949074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45939.639545949074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45939.639545949074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45939.639545949074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45939.639545949074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45939.639545949074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45939.639545949074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45939.639545949074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45939.639545949074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45939.639545949074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45939.639545949074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45939.639545949074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45939.639545949074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45939.639545949074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45939.639545949074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45939.639545949074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45939.639545949074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45939.639545949074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45939.639545949074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45939.639545949074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45939.639545949074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45939.639545949074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45939.639545949074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45939.639545949074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45939.639545949074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45939.639545949074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45939.639545949074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45939.639545949074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45939.639545949074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45939.639545949074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45939.639545949074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45939.639545949074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45939.639545949074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45939.639545949074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45939.639545949074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45939.639545949074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45939.639545949074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45939.639545949074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45939.639545949074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45939.639545949074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45939.639545949074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45939.639545949074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45939.639545949074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45939.639545949074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45939.639545949074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45939.639545949074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45939.639545949074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45939.639545949074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45939.639545949074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45939.639545949074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45939.639545949074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45939.639545949074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45939.639545949074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45939.639545949074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45939.639545949074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45939.639545949074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45939.639545949074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45939.639545949074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45939.639545949074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45939.639545949074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45939.639545949074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45939.639545949074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45939.639545949074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45939.639545949074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45939.639545949074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45939.639545949074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45939.639545949074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45939.639545949074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45939.639545949074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45939.639545949074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45939.639545949074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45939.639545949074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45939.639545949074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45939.639545949074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45939.639545949074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45939.639545949074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45939.639545949074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45939.639545949074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45939.639545949074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45939.639545949074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45939.639545949074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45939.639545949074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45939.639545949074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45939.639545949074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45939.639545949074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45939.639545949074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45939.639545949074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45939.639545949074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45939.639545949074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45939.639545949074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45939.639545949074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45939.639545949074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45939.639545949074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45939.639545949074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45939.639545949074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45939.639545949074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45939.639545949074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45939.639545949074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45939.639545949074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45939.639545949074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45939.639545949074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45939.639545949074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45939.639545949074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45939.639545949074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45939.639545949074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45939.639545949074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45939.639545949074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45939.639545949074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45939.639545949074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45939.639545949074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45939.639545949074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45939.639545949074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45939.639545949074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45939.639545949074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45939.639545949074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45939.639545949074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45939.639545949074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45939.639545949074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45939.639545949074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45939.639545949074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45939.639545949074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45939.639545949074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45939.639545949074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45939.639545949074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45939.639545949074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45939.639545949074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45939.639545949074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45939.639545949074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45939.639545949074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45939.639545949074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45939.639545949074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45939.639545949074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45939.639545949074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45939.639545949074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45939.639545949074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45939.639545949074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45939.639545949074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45939.639545949074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45939.639545949074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45939.639545949074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45939.639545949074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45939.639545949074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45939.639545949074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45939.639545949074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45939.639545949074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45939.639545949074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45939.639545949074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45939.639545949074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45939.639545949074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45939.639545949074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45939.639545949074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45939.639545949074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45939.639545949074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45939.639545949074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45939.639545949074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45939.639545949074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45939.639545949074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45939.639545949074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45939.639545949074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45939.639545949074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45939.639545949074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45939.639545949074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45939.639545949074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45939.639545949074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45939.639545949074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45939.639545949074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45939.639545949074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45939.639545949074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45939.639545949074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45939.639545949074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45939.639545949074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45939.639545949074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45939.639545949074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45939.639545949074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45939.639545949074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45939.639545949074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45939.639545949074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45939.639545949074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45939.639545949074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45939.639545949074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45939.639545949074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45939.639545949074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45939.639545949074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45939.639545949074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45939.639545949074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45939.639545949074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45939.639545949074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45939.639545949074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45939.639545949074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45939.639545949074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45939.639545949074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45939.639545949074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45939.639545949074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45939.639545949074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45939.639545949074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45939.639545949074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45939.639545949074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45939.639545949074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45939.639545949074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45939.639545949074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45939.639545949074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45939.639545949074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45939.639545949074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45939.639545949074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45939.639545949074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45939.639545949074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45939.639545949074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45939.639545949074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45939.639545949074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45939.639545949074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45939.639545949074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45939.639545949074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45939.639545949074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45939.639545949074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45939.639545949074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45939.639545949074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45939.639545949074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45939.639545949074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45939.639545949074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45939.639545949074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45939.639545949074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45939.639545949074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45939.639545949074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45939.639545949074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45939.639545949074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45939.639545949074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45939.639545949074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45939.639545949074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45939.639545949074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45939.639545949074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45939.639545949074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45939.639545949074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45939.639545949074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45939.639545949074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45939.639545949074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45939.639545949074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45939.639545949074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45939.639545949074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45939.639545949074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45939.639545949074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45939.639545949074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45939.639545949074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45939.639545949074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45939.639545949074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45939.639545949074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45939.639545949074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45939.639545949074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45939.639545949074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45939.639545949074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45939.639545949074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45939.639545949074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45939.639545949074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45939.639545949074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45939.639545949074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45939.639545949074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45939.639545949074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45939.639545949074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45939.639545949074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45939.639545949074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45939.639545949074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45939.639545949074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45939.639545949074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45939.639545949074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45939.639545949074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45939.639545949074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45939.639545949074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45939.639545949074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45939.639545949074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45939.639545949074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45939.639545949074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45939.639545949074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45939.639545949074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45939.639545949074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45939.639545949074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45939.639545949074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45939.639545949074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45939.639545949074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45939.639545949074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45939.639545949074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45939.639545949074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45939.639545949074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45939.639545949074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45939.639545949074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45939.639545949074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45939.639545949074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45939.639545949074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45939.639545949074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45939.639545949074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45939.639545949074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45939.639545949074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45939.639545949074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45939.639545949074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45939.639545949074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45939.639545949074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45939.639545949074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45939.639545949074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45939.639545949074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45939.639545949074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45939.639545949074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45939.639545949074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45939.639545949074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45939.639545949074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45939.639545949074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45939.639545949074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45939.639545949074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45939.639545949074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45939.639545949074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45939.639545949074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45939.639545949074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45939.639545949074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45939.639545949074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45939.639545949074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45939.639545949074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45939.639545949074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45939.639545949074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45939.639545949074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45939.639545949074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45939.639545949074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45939.639545949074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45939.639545949074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45939.639545949074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45939.639545949074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45939.639545949074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45939.639545949074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45939.639545949074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45939.639545949074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45939.639545949074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45939.639545949074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45939.639545949074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45939.639545949074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45939.639545949074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45939.639545949074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45939.639545949074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45939.639545949074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45939.639545949074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45939.639545949074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45939.639545949074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45939.639545949074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45939.639545949074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45939.639545949074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45939.639545949074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45939.639545949074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45939.639545949074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45939.639545949074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45939.639545949074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45939.639545949074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45939.639545949074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45939.639545949074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45939.639545949074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45939.639545949074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45939.639545949074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45939.639545949074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45939.639545949074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45939.639545949074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45939.639545949074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45939.639545949074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45939.639545949074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45939.639545949074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45939.639545949074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45939.639545949074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45939.639545949074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45939.639545949074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45939.639545949074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45939.639545949074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45939.639545949074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45939.639545949074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45939.639545949074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45939.639545949074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45939.639545949074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45939.639545949074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45939.639545949074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45939.639545949074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45939.639545949074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45939.639545949074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45939.639545949074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45939.639545949074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45939.639545949074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45939.639545949074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45939.639545949074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45939.639545949074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45939.639545949074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45939.639545949074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45939.639545949074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45939.639545949074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45939.639545949074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45939.639545949074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45939.639545949074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45939.639545949074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45939.639545949074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45939.639545949074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45939.639545949074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45939.639545949074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45939.639545949074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45939.639545949074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45939.639545949074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45939.639545949074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45939.639545949074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45939.639545949074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45939.639545949074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45939.639545949074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45939.639545949074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45939.639545949074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45939.639545949074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45939.639545949074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45939.639545949074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45939.639545949074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45939.639545949074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45939.639545949074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0"/>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236.15882812499331</v>
      </c>
      <c r="H2" s="105">
        <v>45703.474768518521</v>
      </c>
      <c r="I2" s="102" t="str">
        <f>IFERROR(VLOOKUP(D2,DB!A:F,6,0),"")</f>
        <v>SCECO</v>
      </c>
      <c r="J2" s="102" t="str">
        <f>IFERROR(VLOOKUP(D2,DB!A:G,7,0),"")</f>
        <v>Dead</v>
      </c>
      <c r="K2" s="107" t="s">
        <v>39055</v>
      </c>
      <c r="L2" s="99" t="str">
        <f>IFERROR(VLOOKUP(D2,DB!A:I,9,0),"")</f>
        <v>Latis</v>
      </c>
    </row>
    <row r="3" spans="1:16" ht="15" customHeight="1">
      <c r="A3" s="127" t="s">
        <v>39056</v>
      </c>
      <c r="B3" s="127" t="str">
        <f>IFERROR(VLOOKUP(D3,DB!A:K,11,0),"")</f>
        <v>R4</v>
      </c>
      <c r="C3" s="128">
        <v>3</v>
      </c>
      <c r="D3" s="99" t="s">
        <v>36646</v>
      </c>
      <c r="E3" s="104" t="s">
        <v>38964</v>
      </c>
      <c r="F3" s="131">
        <v>45939.557245370372</v>
      </c>
      <c r="G3" s="132">
        <f ca="1">IFERROR(NOW()-F3,"")</f>
        <v>8.230034721782431E-2</v>
      </c>
      <c r="H3" s="131">
        <v>45939.542118055557</v>
      </c>
      <c r="I3" s="127" t="str">
        <f>IFERROR(VLOOKUP(D3,DB!A:F,6,0),"")</f>
        <v>Generator-SG</v>
      </c>
      <c r="J3" s="127" t="str">
        <f>IFERROR(VLOOKUP(D3,DB!A:G,7,0),"")</f>
        <v>Weak</v>
      </c>
      <c r="K3" s="133" t="s">
        <v>39057</v>
      </c>
      <c r="L3" s="129" t="str">
        <f>IFERROR(VLOOKUP(D3,DB!A:I,9,0),"")</f>
        <v>Latis</v>
      </c>
    </row>
    <row r="4" spans="1:16" ht="15" customHeight="1">
      <c r="A4" s="127" t="s">
        <v>39058</v>
      </c>
      <c r="B4" s="127" t="str">
        <f>IFERROR(VLOOKUP(D4,DB!A:K,11,0),"")</f>
        <v>R4</v>
      </c>
      <c r="C4" s="128">
        <v>4</v>
      </c>
      <c r="D4" s="129" t="s">
        <v>34054</v>
      </c>
      <c r="E4" s="104" t="s">
        <v>38964</v>
      </c>
      <c r="F4" s="131">
        <v>45939.632881944446</v>
      </c>
      <c r="G4" s="132">
        <f ca="1">IFERROR(NOW()-F4,"")</f>
        <v>6.6637731433729641E-3</v>
      </c>
      <c r="H4" s="131">
        <v>45939.602094907408</v>
      </c>
      <c r="I4" s="127" t="str">
        <f>IFERROR(VLOOKUP(D4,DB!A:F,6,0),"")</f>
        <v>SCECO</v>
      </c>
      <c r="J4" s="127" t="str">
        <f>IFERROR(VLOOKUP(D4,DB!A:G,7,0),"")</f>
        <v>In progress</v>
      </c>
      <c r="K4" s="133" t="s">
        <v>39059</v>
      </c>
      <c r="L4" s="129" t="str">
        <f>IFERROR(VLOOKUP(D4,DB!A:I,9,0),"")</f>
        <v>Latis</v>
      </c>
    </row>
    <row r="5" spans="1:16" ht="15" customHeight="1">
      <c r="A5" s="127"/>
      <c r="B5" s="127" t="str">
        <f>IFERROR(VLOOKUP(D5,DB!A:K,11,0),"")</f>
        <v/>
      </c>
      <c r="C5" s="128"/>
      <c r="D5" s="129"/>
      <c r="E5" s="104"/>
      <c r="F5" s="131"/>
      <c r="G5" s="132">
        <f ca="1">IFERROR(NOW()-F5,"")</f>
        <v>45939.639545717589</v>
      </c>
      <c r="H5" s="131"/>
      <c r="I5" s="127" t="str">
        <f>IFERROR(VLOOKUP(D5,DB!A:F,6,0),"")</f>
        <v/>
      </c>
      <c r="J5" s="127" t="str">
        <f>IFERROR(VLOOKUP(D5,DB!A:G,7,0),"")</f>
        <v/>
      </c>
      <c r="K5" s="133"/>
      <c r="L5" s="129" t="str">
        <f>IFERROR(VLOOKUP(D5,DB!A:I,9,0),"")</f>
        <v/>
      </c>
    </row>
    <row r="6" spans="1:16" ht="15" customHeight="1">
      <c r="A6" s="127"/>
      <c r="B6" s="127" t="str">
        <f>IFERROR(VLOOKUP(D6,DB!A:K,11,0),"")</f>
        <v/>
      </c>
      <c r="C6" s="128"/>
      <c r="D6" s="99"/>
      <c r="E6" s="104"/>
      <c r="F6" s="131"/>
      <c r="G6" s="132">
        <f ca="1">IFERROR(NOW()-F6,"")</f>
        <v>45939.639545717589</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45939.639545717589</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45939.639545717589</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45939.639545717589</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45939.639545717589</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45939.639545717589</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45939.639545717589</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45939.639545717589</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45939.639545717589</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45939.639545717589</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45939.639545717589</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45939.639545717589</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45939.639545717589</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45939.639545717589</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45939.639545717589</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45939.639545717589</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45939.639545717589</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45939.639545717589</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45939.639545717589</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45939.639545717589</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45939.639545717589</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45939.639545717589</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45939.639545717589</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45939.639545717589</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45939.639545717589</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45939.639545717589</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45939.639545717589</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45939.639545717589</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45939.639545717589</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45939.639545717589</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45939.639545717589</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45939.639545717589</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45939.639545717589</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45939.639545717589</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45939.639545717589</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45939.639545717589</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45939.639545717589</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45939.639545717589</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45939.639545717589</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45939.639545717589</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45939.639545717589</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45939.639545717589</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45939.639545717589</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45939.639545717589</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45939.639545717589</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45939.639545717589</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45939.639545717589</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45939.639545717589</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45939.639545717589</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45939.639545717589</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45939.639545717589</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45939.639545717589</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45939.639545717589</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45939.639545717589</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45939.639545717589</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45939.639545717589</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45939.639545717589</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45939.639545717589</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45939.639545717589</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45939.639545717589</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45939.639545717589</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45939.639545717589</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45939.639545717589</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45939.639545717589</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45939.639545717589</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45939.639545717589</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45939.639545717589</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45939.639545717589</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45939.639545717589</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45939.639545717589</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45939.639545717589</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45939.639545717589</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45939.639545717589</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45939.639545717589</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45939.639545717589</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45939.639545717589</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45939.639545717589</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45939.639545717589</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45939.639545717589</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45939.639545717589</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45939.639545717589</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45939.639545717589</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45939.639545717589</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45939.639545717589</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45939.639545717589</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45939.639545717589</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45939.639545717589</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45939.639545717589</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45939.639545717589</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45939.639545717589</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45939.639545717589</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45939.639545717589</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45939.639545717589</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45939.639545717589</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45939.639545717589</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45939.639545717589</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45939.639545717589</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45939.639545717589</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45939.639545717589</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45939.639545717589</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45939.639545717589</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45939.639545717589</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45939.639545717589</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45939.639545717589</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45939.639545717589</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45939.639545717589</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45939.639545717589</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45939.639545717589</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45939.639545717589</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45939.639545717589</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45939.639545717589</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45939.639545717589</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45939.639545717589</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45939.639545717589</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45939.639545717589</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45939.639545717589</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45939.639545717589</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45939.639545717589</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45939.639545717589</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45939.639545717589</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45939.639545717589</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45939.639545717589</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45939.639545717589</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45939.639545717589</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45939.639545717589</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45939.639545717589</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45939.639545717589</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45939.639545717589</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45939.639545717589</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45939.639545717589</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45939.639545717589</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45939.639545717589</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45939.639545717589</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45939.639545717589</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45939.639545717589</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45939.639545717589</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45939.639545717589</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45939.639545717589</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45939.639545717589</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45939.639545717589</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45939.639545717589</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45939.639545717589</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45939.639545717589</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45939.639545717589</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45939.639545717589</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45939.639545717589</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45939.639545717589</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45939.639545717589</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45939.639545717589</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45939.639545717589</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45939.639545717589</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45939.639545717589</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45939.639545717589</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45939.639545717589</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45939.639545717589</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45939.639545717589</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45939.639545717589</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45939.639545717589</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45939.639545717589</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45939.639545717589</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45939.639545717589</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45939.639545717589</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45939.639545717589</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45939.639545717589</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45939.639545717589</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45939.639545717589</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45939.639545717589</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45939.639545717589</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45939.639545717589</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45939.639545717589</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45939.639545717589</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45939.639545717589</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45939.639545717589</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45939.639545717589</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45939.639545717589</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45939.639545717589</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45939.639545717589</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45939.639545717589</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45939.639545717589</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45939.639545717589</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45939.639545717589</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45939.639545717589</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45939.639545717589</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45939.639545717589</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45939.639545717589</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45939.639545717589</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45939.639545717589</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45939.639545717589</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45939.639545717589</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45939.639545717589</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45939.639545717589</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45939.639545717589</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45939.639545717589</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45939.639545717589</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45939.639545717589</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45939.639545717589</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45939.639545717589</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45939.639545717589</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45939.639545717589</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45939.639545717589</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45939.639545717589</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45939.639545717589</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45939.639545717589</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45939.639545717589</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45939.639545717589</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45939.639545717589</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45939.639545717589</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45939.639545717589</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45939.639545717589</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45939.639545717589</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45939.639545717589</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45939.639545717589</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45939.639545717589</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45939.639545717589</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45939.639545717589</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45939.639545717589</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45939.639545717589</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45939.639545717589</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45939.639545717589</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45939.639545717589</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45939.639545717589</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45939.639545717589</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45939.639545717589</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45939.639545717589</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45939.639545717589</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45939.639545717589</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45939.639545717589</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45939.639545717589</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45939.639545717589</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45939.639545717589</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45939.639545717589</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45939.639545717589</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45939.639545717589</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45939.639545717589</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45939.639545717589</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45939.639545717589</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45939.639545717589</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45939.639545717589</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45939.639545717589</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45939.639545717589</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45939.639545717589</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45939.639545717589</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45939.639545717589</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45939.639545717589</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45939.639545717589</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45939.639545717589</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45939.639545717589</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45939.639545717589</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45939.639545717589</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45939.639545717589</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45939.639545717589</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45939.639545717589</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45939.639545717589</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45939.639545717589</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45939.639545717589</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45939.639545717589</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45939.639545717589</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45939.639545717589</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45939.639545717589</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45939.639545717589</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45939.639545717589</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45939.639545717589</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45939.639545717589</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45939.639545717589</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45939.639545717589</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45939.639545717589</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45939.639545717589</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45939.639545717589</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45939.639545717589</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45939.639545717589</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45939.639545717589</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45939.639545717589</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45939.639545717589</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45939.639545717589</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45939.639545717589</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45939.639545717589</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45939.639545717589</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45939.639545717589</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45939.639545717589</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45939.639545717589</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45939.639545717589</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45939.639545717589</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45939.639545717589</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45939.639545717589</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45939.639545717589</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45939.639545717589</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45939.639545717589</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45939.639545717589</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45939.639545717589</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45939.639545717589</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45939.639545717589</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45939.639545717589</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45939.639545717589</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45939.639545717589</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45939.639545717589</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45939.639545717589</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45939.639545717589</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45939.639545717589</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45939.639545717589</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45939.639545717589</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45939.639545717589</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45939.639545717589</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45939.639545717589</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45939.639545717589</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45939.639545717589</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45939.639545717589</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45939.639545717589</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45939.639545717589</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45939.639545717589</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45939.639545717589</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45939.639545717589</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45939.639545717589</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45939.639545717589</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45939.639545717589</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45939.639545717589</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45939.639545717589</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45939.639545717589</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45939.639545717589</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45939.639545717589</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45939.639545717589</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45939.639545717589</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45939.639545717589</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45939.639545717589</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45939.639545717589</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45939.639545717589</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45939.639545717589</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45939.639545717589</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45939.639545717589</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45939.639545717589</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45939.639545717589</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45939.639545717589</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45939.639545717589</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45939.639545717589</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45939.639545717589</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45939.639545717589</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45939.639545717589</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45939.639545717589</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45939.639545717589</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45939.639545717589</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45939.639545717589</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45939.639545717589</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45939.639545717589</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45939.639545717589</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45939.639545717589</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45939.639545717589</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45939.639545717589</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45939.639545717589</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45939.639545717589</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45939.639545717589</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45939.639545717589</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45939.639545717589</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45939.639545717589</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45939.639545717589</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45939.639545717589</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45939.639545717589</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45939.639545717589</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45939.639545717589</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45939.639545717589</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45939.639545717589</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45939.639545717589</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45939.639545717589</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45939.639545717589</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45939.639545717589</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45939.639545717589</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45939.639545717589</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45939.639545717589</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45939.639545717589</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45939.639545717589</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45939.639545717589</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45939.639545717589</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45939.639545717589</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45939.639545717589</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45939.639545717589</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45939.639545717589</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45939.639545717589</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45939.639545717589</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45939.639545717589</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45939.639545717589</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45939.639545717589</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45939.639545717589</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45939.639545717589</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45939.639545717589</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45939.639545717589</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45939.639545717589</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45939.639545717589</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45939.639545717589</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45939.639545717589</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45939.639545717589</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45939.639545717589</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45939.639545717589</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45939.639545717589</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45939.639545717589</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45939.639545717589</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45939.639545717589</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45939.639545717589</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45939.639545717589</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45939.639545717589</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45939.639545717589</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45939.639545717589</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45939.639545717589</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45939.639545717589</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45939.639545717589</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45939.639545717589</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45939.639545717589</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45939.639545717589</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45939.639545717589</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45939.639545717589</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45939.639545717589</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45939.639545717589</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45939.639545717589</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45939.639545717589</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45939.639545717589</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45939.639545717589</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45939.639545717589</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45939.639545717589</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45939.639545717589</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45939.639545717589</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45939.639545717589</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45939.639545717589</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45939.639545717589</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45939.639545717589</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45939.639545717589</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45939.639545717589</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45939.639545717589</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45939.639545717589</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45939.639545717589</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45939.639545717589</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45939.639545717589</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45939.639545717589</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45939.639545717589</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45939.639545717589</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45939.639545717589</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45939.639545717589</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45939.639545717589</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45939.639545717589</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45939.639545717589</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45939.639545717589</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45939.639545717589</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45939.639545717589</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45939.639545717589</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45939.639545717589</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45939.639545717589</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45939.639545717589</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45939.639545717589</v>
      </c>
      <c r="H449" s="131"/>
      <c r="I449" s="127" t="str">
        <f>IFERROR(VLOOKUP(D449,DB!A:F,6,0),"")</f>
        <v/>
      </c>
      <c r="J449" s="127" t="str">
        <f>IFERROR(VLOOKUP(D449,DB!A:G,7,0),"")</f>
        <v/>
      </c>
      <c r="K449" s="133"/>
      <c r="L449" s="129" t="str">
        <f>IFERROR(VLOOKUP(D449,DB!A:I,9,0),"")</f>
        <v/>
      </c>
    </row>
    <row r="450" spans="1:12" ht="15" customHeight="1">
      <c r="A450" s="134"/>
      <c r="B450" s="134" t="str">
        <f>IFERROR(VLOOKUP(D450,DB!A:K,11,0),"")</f>
        <v/>
      </c>
      <c r="C450" s="135"/>
      <c r="D450" s="136"/>
      <c r="E450" s="137"/>
      <c r="F450" s="138"/>
      <c r="G450" s="139">
        <f ca="1">IFERROR(NOW()-F450,"")</f>
        <v>45939.639545717589</v>
      </c>
      <c r="H450" s="138"/>
      <c r="I450" s="134" t="str">
        <f>IFERROR(VLOOKUP(D450,DB!A:F,6,0),"")</f>
        <v/>
      </c>
      <c r="J450" s="134" t="str">
        <f>IFERROR(VLOOKUP(D450,DB!A:G,7,0),"")</f>
        <v/>
      </c>
      <c r="K450" s="140"/>
      <c r="L450" s="136" t="str">
        <f>IFERROR(VLOOKUP(D450,DB!A:I,9,0),"")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126" t="s">
        <v>36000</v>
      </c>
      <c r="E2" s="37" t="s">
        <v>38964</v>
      </c>
      <c r="F2" s="38">
        <v>45891.832060185188</v>
      </c>
      <c r="G2" s="163">
        <f ca="1">IFERROR(NOW()-F2,"")</f>
        <v>47.807485532401188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39043</v>
      </c>
      <c r="F3" s="38">
        <v>45926.188877314817</v>
      </c>
      <c r="G3" s="163">
        <f ca="1">IFERROR(NOW()-F3,"")</f>
        <v>13.450668402772862</v>
      </c>
      <c r="H3" s="38">
        <v>45926.158159722225</v>
      </c>
      <c r="I3" s="37" t="str">
        <f>IFERROR(VLOOKUP(D3,DB!A:F,6,0),"")</f>
        <v>SCECO</v>
      </c>
      <c r="J3" s="37" t="str">
        <f>IFERROR(VLOOKUP(D3,DB!A:G,7,0),"")</f>
        <v>Good</v>
      </c>
      <c r="K3" s="37" t="s">
        <v>39063</v>
      </c>
      <c r="L3" s="37" t="str">
        <f>IFERROR(VLOOKUP(D3,DB!A:I,9,0),"")</f>
        <v>Latis</v>
      </c>
      <c r="M3" s="125"/>
    </row>
    <row r="4" spans="1:13" ht="15">
      <c r="A4" s="37" t="s">
        <v>39064</v>
      </c>
      <c r="B4" s="37" t="str">
        <f>IFERROR(VLOOKUP(D4,DB!A:K,11,0),"")</f>
        <v>R5</v>
      </c>
      <c r="C4" s="37">
        <v>1</v>
      </c>
      <c r="D4" s="126" t="s">
        <v>36420</v>
      </c>
      <c r="E4" s="37" t="s">
        <v>38964</v>
      </c>
      <c r="F4" s="38">
        <v>45939.60869212963</v>
      </c>
      <c r="G4" s="39">
        <f t="shared" ref="G4:G22" ca="1" si="0">IFERROR(NOW()-F4,"")</f>
        <v>3.0853587959427387E-2</v>
      </c>
      <c r="H4" s="38">
        <v>45939.602442129632</v>
      </c>
      <c r="I4" s="37" t="str">
        <f>IFERROR(VLOOKUP(D4,DB!A:F,6,0),"")</f>
        <v>SCECO</v>
      </c>
      <c r="J4" s="37" t="str">
        <f>IFERROR(VLOOKUP(D4,DB!A:G,7,0),"")</f>
        <v>Vandalized</v>
      </c>
      <c r="K4" s="37" t="s">
        <v>39065</v>
      </c>
      <c r="L4" s="37" t="str">
        <f>IFERROR(VLOOKUP(D4,DB!A:I,9,0),"")</f>
        <v>Latis</v>
      </c>
    </row>
    <row r="5" spans="1:13" ht="15">
      <c r="A5" s="37"/>
      <c r="B5" s="37" t="str">
        <f>IFERROR(VLOOKUP(D5,DB!A:K,11,0),"")</f>
        <v/>
      </c>
      <c r="C5" s="37"/>
      <c r="D5" s="126"/>
      <c r="E5" s="37"/>
      <c r="F5" s="38"/>
      <c r="G5" s="39">
        <f t="shared" ca="1" si="0"/>
        <v>45939.639545717589</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0"/>
        <v>45939.639545717589</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45939.639545717589</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45939.639545717589</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45939.639545717589</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45939.639545717589</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0"/>
        <v>45939.639545717589</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0"/>
        <v>45939.639545717589</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0"/>
        <v>45939.639545717589</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0"/>
        <v>45939.639545717589</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0"/>
        <v>45939.639545717589</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0"/>
        <v>45939.639545717589</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45939.639545717589</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45939.639545717589</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45939.639545717589</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45939.639545717589</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45939.639545717589</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45939.639545717589</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1">IFERROR(NOW()-F23,"")</f>
        <v>45939.639545717589</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45939.639545717589</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45939.639545717589</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45939.639545717589</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45939.639545717589</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45939.639545717589</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45939.639545717589</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45939.639545717589</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45939.639545717589</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45939.639545717589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45939.639545717589</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1"/>
        <v>45939.639545717589</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1"/>
        <v>45939.639545717589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45939.639545717589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45939.639545717589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45939.639545717589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45939.639545717589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45939.639545717589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45939.639545717589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45939.639545717589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45939.639545717589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45939.639545717589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45939.639545717589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45939.639545717589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45939.639545717589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45939.639545717589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45939.639545717589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45939.639545717589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45939.639545717589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45939.639545717589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45939.639545717589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45939.639545717589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2">IFERROR(NOW()-F55,"")</f>
        <v>45939.639545717589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45939.639545717589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45939.639545717589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45939.639545717589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45939.639545717589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45939.639545717589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45939.639545717589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45939.639545717589</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2"/>
        <v>45939.639545717589</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2"/>
        <v>45939.639545717589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45939.639545717589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45939.639545717589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45939.639545717589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45939.639545717589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45939.639545717589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45939.639545717589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45939.639545717589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45939.639545717589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45939.639545717589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45939.639545717589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45939.639545717589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45939.639545717589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45939.639545717589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45939.639545717589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45939.639545717589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45939.639545717589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45939.639545717589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45939.639545717589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45939.639545717589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45939.639545717589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45939.639545717589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45939.639545717589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3">IFERROR(NOW()-F87,"")</f>
        <v>45939.639545717589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45939.639545717589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45939.639545717589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45939.639545717589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45939.639545717589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3"/>
        <v>45939.639545717589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45939.639545717589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45939.639545717589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45939.639545717589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45939.639545717589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45939.639545717589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45939.639545717589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45939.639545717589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45939.639545717589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45939.639545717589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45939.639545717589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45939.639545717589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45939.639545717589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45939.639545717589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45939.639545717589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45939.639545717589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45939.639545717589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45939.639545717589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45939.639545717589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45939.639545717589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45939.639545717589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45939.639545717589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45939.639545717589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45939.639545717589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45939.639545717589</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3"/>
        <v>45939.639545717589</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1" ht="15"/>
    <row r="1372" ht="15"/>
    <row r="1373" ht="15"/>
    <row r="1375" ht="15"/>
    <row r="1376"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39066</v>
      </c>
      <c r="B2" s="149" t="s">
        <v>5398</v>
      </c>
      <c r="C2" s="148">
        <v>1</v>
      </c>
      <c r="D2" s="149" t="s">
        <v>34463</v>
      </c>
      <c r="E2" s="148" t="s">
        <v>39067</v>
      </c>
      <c r="F2" s="150">
        <v>45926.772847222222</v>
      </c>
      <c r="G2" s="151">
        <f ca="1">IFERROR(NOW()-F2,"-")</f>
        <v>12.866698495367018</v>
      </c>
      <c r="H2" s="152">
        <v>45927.449074074102</v>
      </c>
      <c r="I2" s="149" t="str">
        <f>IFERROR(VLOOKUP(D2,DB!A:F,6,0),"")</f>
        <v>SCECO</v>
      </c>
      <c r="J2" s="149" t="str">
        <f>IFERROR(VLOOKUP(D2,DB!A:G,7,0),"")</f>
        <v>Weak</v>
      </c>
      <c r="K2" s="148" t="s">
        <v>39068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39069</v>
      </c>
      <c r="B3" s="149" t="str">
        <f>IFERROR(VLOOKUP(D3,DB!A:K,11,0),"")</f>
        <v>R6</v>
      </c>
      <c r="C3" s="148">
        <v>1</v>
      </c>
      <c r="D3" s="149" t="s">
        <v>34282</v>
      </c>
      <c r="E3" s="148" t="s">
        <v>38964</v>
      </c>
      <c r="F3" s="152">
        <v>45939.529062499998</v>
      </c>
      <c r="G3" s="151">
        <f ca="1">IFERROR(NOW()-F3,"-")</f>
        <v>0.11048321759153623</v>
      </c>
      <c r="H3" s="152">
        <v>45927.987534722219</v>
      </c>
      <c r="I3" s="149" t="str">
        <f>IFERROR(VLOOKUP(D3,DB!A:F,6,0),"")</f>
        <v>SCECO</v>
      </c>
      <c r="J3" s="149" t="str">
        <f>IFERROR(VLOOKUP(D3,DB!A:G,7,0),"")</f>
        <v>Vandalized</v>
      </c>
      <c r="K3" s="148" t="s">
        <v>39070</v>
      </c>
      <c r="L3" s="149" t="str">
        <f>IFERROR(VLOOKUP(D3,DB!A:I,9,0),"")</f>
        <v>Latis</v>
      </c>
    </row>
    <row r="4" spans="1:16383" ht="31.5" customHeight="1">
      <c r="A4" s="148" t="s">
        <v>39071</v>
      </c>
      <c r="B4" s="149" t="s">
        <v>5398</v>
      </c>
      <c r="C4" s="148">
        <v>1</v>
      </c>
      <c r="D4" s="149" t="s">
        <v>32861</v>
      </c>
      <c r="E4" s="148" t="s">
        <v>39067</v>
      </c>
      <c r="F4" s="150">
        <v>45933.880972222221</v>
      </c>
      <c r="G4" s="151">
        <f ca="1">IFERROR(NOW()-F4,"-")</f>
        <v>5.7585734953681822</v>
      </c>
      <c r="H4" s="152">
        <v>45929.455266203702</v>
      </c>
      <c r="I4" s="149" t="str">
        <f>IFERROR(VLOOKUP(D4,DB!A:F,6,0),"")</f>
        <v>SCECO</v>
      </c>
      <c r="J4" s="149" t="str">
        <f>IFERROR(VLOOKUP(D4,DB!A:G,7,0),"")</f>
        <v>In progress</v>
      </c>
      <c r="K4" s="148" t="s">
        <v>39068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39072</v>
      </c>
      <c r="B5" s="149" t="s">
        <v>5398</v>
      </c>
      <c r="C5" s="148">
        <v>1</v>
      </c>
      <c r="D5" s="149" t="s">
        <v>33408</v>
      </c>
      <c r="E5" s="148" t="s">
        <v>38964</v>
      </c>
      <c r="F5" s="150">
        <v>45934.942245370374</v>
      </c>
      <c r="G5" s="151">
        <f ca="1">IFERROR(NOW()-F5,"-")</f>
        <v>4.697300347215787</v>
      </c>
      <c r="H5" s="152">
        <v>45934.470231481479</v>
      </c>
      <c r="I5" s="149" t="str">
        <f>IFERROR(VLOOKUP(D5,DB!A:F,6,0),"")</f>
        <v>SCECO</v>
      </c>
      <c r="J5" s="149" t="str">
        <f>IFERROR(VLOOKUP(D5,DB!A:G,7,0),"")</f>
        <v>Dead</v>
      </c>
      <c r="K5" s="148" t="s">
        <v>39068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s="116" customFormat="1" ht="31.5" customHeight="1">
      <c r="A6" s="157" t="s">
        <v>39073</v>
      </c>
      <c r="B6" s="157" t="str">
        <f>IFERROR(VLOOKUP(D6,DB!A:K,11,0),"")</f>
        <v>R6</v>
      </c>
      <c r="C6" s="166">
        <v>1</v>
      </c>
      <c r="D6" s="166" t="s">
        <v>33325</v>
      </c>
      <c r="E6" s="157" t="s">
        <v>38964</v>
      </c>
      <c r="F6" s="157"/>
      <c r="G6" s="151">
        <f ca="1">IFERROR(NOW()-F6,"-")</f>
        <v>45939.639545717589</v>
      </c>
      <c r="H6" s="164">
        <v>45939.45239583333</v>
      </c>
      <c r="I6" s="157" t="str">
        <f>IFERROR(VLOOKUP(D6,DB!A:F,6,0),"")</f>
        <v>Generator-SG</v>
      </c>
      <c r="J6" s="157" t="str">
        <f>IFERROR(VLOOKUP(D6,DB!A:G,7,0),"")</f>
        <v>Vandalized</v>
      </c>
      <c r="K6" s="157" t="s">
        <v>39074</v>
      </c>
      <c r="L6" s="157" t="str">
        <f>IFERROR(VLOOKUP(D6,DB!A:I,9,0),"")</f>
        <v>Latis</v>
      </c>
    </row>
    <row r="7" spans="1:16383" ht="31.5" customHeight="1">
      <c r="A7" s="157" t="s">
        <v>39075</v>
      </c>
      <c r="B7" s="157" t="str">
        <f>IFERROR(VLOOKUP(D7,DB!A:K,11,0),"")</f>
        <v>R6</v>
      </c>
      <c r="C7" s="157">
        <v>1</v>
      </c>
      <c r="D7" s="157" t="s">
        <v>32951</v>
      </c>
      <c r="E7" s="157" t="s">
        <v>38964</v>
      </c>
      <c r="F7" s="164">
        <v>45939.612037037034</v>
      </c>
      <c r="G7" s="151">
        <f ca="1">IFERROR(NOW()-F7,"-")</f>
        <v>2.7508680555911269E-2</v>
      </c>
      <c r="H7" s="164">
        <v>45939.606296296297</v>
      </c>
      <c r="I7" s="157" t="str">
        <f>IFERROR(VLOOKUP(D7,DB!A:F,6,0),"")</f>
        <v>SCECO</v>
      </c>
      <c r="J7" s="157" t="str">
        <f>IFERROR(VLOOKUP(D7,DB!A:G,7,0),"")</f>
        <v>Dead+No BB Design</v>
      </c>
      <c r="K7" s="157" t="s">
        <v>39076</v>
      </c>
      <c r="L7" s="157" t="str">
        <f>IFERROR(VLOOKUP(D7,DB!A:I,9,0),"")</f>
        <v>Latis</v>
      </c>
    </row>
    <row r="8" spans="1:16383" ht="31.5" customHeight="1">
      <c r="A8" s="157"/>
      <c r="B8" s="157" t="str">
        <f>IFERROR(VLOOKUP(D8,DB!A:K,11,0),"")</f>
        <v/>
      </c>
      <c r="C8" s="157"/>
      <c r="D8" s="156"/>
      <c r="E8" s="157"/>
      <c r="F8" s="157"/>
      <c r="G8" s="151">
        <f ca="1">IFERROR(NOW()-F8,"-")</f>
        <v>45939.639545717589</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45939.639545717589</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45939.639545717589</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45939.639545717589</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45939.639545717589</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45939.639545717589</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45939.639545717589</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65"/>
      <c r="E15" s="157"/>
      <c r="F15" s="157"/>
      <c r="G15" s="151">
        <f ca="1">IFERROR(NOW()-F15,"-")</f>
        <v>45939.639545717589</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45939.639545717589</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45939.639545717589</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45939.639545717589</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45939.639545717589</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45939.639545717589</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45939.639545717589</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45939.639545717589</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45939.639545717589</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45939.639545717589</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45939.639545717589</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45939.639545717589</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45939.639545717589</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45939.639545717589</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45939.639545717589</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45939.639545717589</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45939.639545717589</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45939.639545717589</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45939.639545717589</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45939.639545717589</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45939.639545717589</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45939.639545717589</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45939.639545717589</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45939.639545717589</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45939.639545717589</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45939.639545717589</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45939.639545717589</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45939.639545717589</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45939.639545717589</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45939.639545717589</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45939.639545717589</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45939.639545717589</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45939.639545717589</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45939.639545717589</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45939.639545717589</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45939.639545717589</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45939.639545717589</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45939.639545717589</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45939.639545717589</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45939.639545717589</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45939.639545717589</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45939.639545717589</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45939.639545717589</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45939.639545717589</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45939.639545717589</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45939.639545717589</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45939.639545717589</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45939.639545717589</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45939.639545717589</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45939.639545717589</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45939.639545717589</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45939.639545717589</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45939.639545717589</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45939.639545717589</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45939.639545717589</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45939.639545717589</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45939.639545717589</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45939.639545717589</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45939.639545717589</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45939.639545717589</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45939.639545717589</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45939.639545717589</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45939.639545717589</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45939.639545717589</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45939.639545717589</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45939.639545717589</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45939.639545717589</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45939.639545717589</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45939.639545717589</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45939.639545717589</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45939.639545717589</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45939.639545717589</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45939.639545717589</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45939.639545717589</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45939.639545717589</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45939.639545717589</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45939.639545717589</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45939.639545717589</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45939.639545717589</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45939.639545717589</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45939.639545717589</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45939.639545717589</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45939.639545717589</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45939.639545717589</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45939.639545717589</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45939.639545717589</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45939.639545717589</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45939.639545717589</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45939.639545717589</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45939.639545717589</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45939.639545717589</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45939.639545717589</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45939.639545717589</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45939.639545717589</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45939.639545717589</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45939.639545717589</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45939.639545717589</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45939.639545717589</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45939.639545717589</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45939.639545717589</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45939.639545717589</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45939.639545717589</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45939.639545717589</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45939.639545717589</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45939.639545717589</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45939.639545717589</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45939.639545717589</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45939.639545717589</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45939.639545717589</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45939.639545717589</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45939.639545717589</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45939.639545717589</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45939.639545717589</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45939.639545717589</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45939.639545717589</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45939.639545717589</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45939.639545717589</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45939.639545717589</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45939.639545717589</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45939.639545717589</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45939.639545717589</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45939.639545717589</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45939.639545717589</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45939.639545717589</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45939.639545717589</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45939.639545717589</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45939.639545717589</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45939.639545717589</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45939.639545717589</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45939.639545717589</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45939.639545717589</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45939.639545717589</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45939.639545717589</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45939.639545717589</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45939.639545717589</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45939.639545717589</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45939.639545717589</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45939.639545717589</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45939.639545717589</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45939.639545717589</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45939.639545717589</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45939.639545717589</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45939.639545717589</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45939.639545717589</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45939.639545717589</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45939.639545717589</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45939.639545717589</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45939.639545717589</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45939.639545717589</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45939.639545717589</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45939.639545717589</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45939.639545717589</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45939.639545717589</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45939.639545717589</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45939.639545717589</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45939.639545717589</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45939.639545717589</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45939.639545717589</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45939.639545717589</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45939.639545717589</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45939.639545717589</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45939.639545717589</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45939.639545717589</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45939.639545717589</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45939.639545717589</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45939.639545717589</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45939.639545717589</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45939.639545717589</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45939.639545717589</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45939.639545717589</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45939.639545717589</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45939.639545717589</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45939.639545717589</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45939.639545717589</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45939.639545717589</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45939.639545717589</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45939.639545717589</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45939.639545717589</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45939.639545717589</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45939.639545717589</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45939.639545717589</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45939.639545717589</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45939.639545717589</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45939.639545717589</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45939.639545717589</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45939.639545717589</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45939.639545717589</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45939.639545717589</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45939.639545717589</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45939.639545717589</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45939.639545717589</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45939.639545717589</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45939.639545717589</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45939.639545717589</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45939.639545717589</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45939.639545717589</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45939.639545717589</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45939.639545717589</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2025-10-09T12:21:50Z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