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497" documentId="13_ncr:1_{F6CB121F-512D-4AA6-A0C1-0FB36C537598}" xr6:coauthVersionLast="47" xr6:coauthVersionMax="47" xr10:uidLastSave="{2B6CCE97-6BF9-443A-BAAC-00DD51C95806}"/>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9" i="5" l="1"/>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G2" i="6"/>
  <c r="G3" i="6"/>
  <c r="G4" i="6"/>
  <c r="G5" i="6"/>
  <c r="G6" i="6"/>
  <c r="G7" i="6"/>
  <c r="G8" i="6"/>
  <c r="G9" i="6"/>
  <c r="G10" i="6"/>
  <c r="G11" i="6"/>
  <c r="G12" i="6"/>
  <c r="G13" i="6"/>
  <c r="G14" i="6"/>
  <c r="G15" i="6"/>
  <c r="G16" i="6"/>
  <c r="G17" i="6"/>
  <c r="G18" i="6"/>
  <c r="G19" i="6"/>
  <c r="G20" i="6"/>
  <c r="G21" i="6"/>
  <c r="G22" i="6"/>
  <c r="G23" i="6"/>
  <c r="G24" i="6"/>
  <c r="G25" i="6"/>
  <c r="G26" i="6"/>
  <c r="G27" i="6"/>
  <c r="G28"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alcChain>
</file>

<file path=xl/sharedStrings.xml><?xml version="1.0" encoding="utf-8"?>
<sst xmlns="http://schemas.openxmlformats.org/spreadsheetml/2006/main" count="179044" uniqueCount="39114">
  <si>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</si>
  <si>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</si>
  <si>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</si>
  <si>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</si>
  <si>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</si>
  <si>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</si>
  <si>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</si>
  <si>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</si>
  <si>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</si>
  <si>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</si>
  <si>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</si>
  <si>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</si>
  <si>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</si>
  <si>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</si>
  <si>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</si>
  <si>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</si>
  <si>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</si>
  <si>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</si>
  <si>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</si>
  <si>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</si>
  <si>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</si>
  <si>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</si>
  <si>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</si>
  <si>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</si>
  <si>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</si>
  <si>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</si>
  <si>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</si>
  <si>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</si>
  <si>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</si>
  <si>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</si>
  <si>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</si>
  <si>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</si>
  <si>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</si>
  <si>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</si>
  <si>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</si>
  <si>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</si>
  <si>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</si>
  <si>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</si>
  <si>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</si>
  <si>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</si>
  <si>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</si>
  <si>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</si>
  <si>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</si>
  <si>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</si>
  <si>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</si>
  <si>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</si>
  <si>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</si>
  <si>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</si>
  <si>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</si>
  <si>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</si>
  <si>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</si>
  <si>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</si>
  <si>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</si>
  <si>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</si>
  <si>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</si>
  <si>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</si>
  <si>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</si>
  <si>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</si>
  <si>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</si>
  <si>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</si>
  <si>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</si>
  <si>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</si>
  <si>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</si>
  <si>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</si>
  <si>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</si>
  <si>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</si>
  <si>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</si>
  <si>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</si>
  <si>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</si>
  <si>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</si>
  <si>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</si>
  <si>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</si>
  <si>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</si>
  <si>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</si>
  <si>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</si>
  <si>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</si>
  <si>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</si>
  <si>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</si>
  <si>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</si>
  <si>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</si>
  <si>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</si>
  <si>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</si>
  <si>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</si>
  <si>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</si>
  <si>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</si>
  <si>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</si>
  <si>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</si>
  <si>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</si>
  <si>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</si>
  <si>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</si>
  <si>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</si>
  <si>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</si>
  <si>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</si>
  <si>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</si>
  <si>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</si>
  <si>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</si>
  <si>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</si>
  <si>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</si>
  <si>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</si>
  <si>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</si>
  <si>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</si>
  <si>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</si>
  <si>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</si>
  <si>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</si>
  <si>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</si>
  <si>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</si>
  <si>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</si>
  <si>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</si>
  <si>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</si>
  <si>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</si>
  <si>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</si>
  <si>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</si>
  <si>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</si>
  <si>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</si>
  <si>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</si>
  <si>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</si>
  <si>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</si>
  <si>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</si>
  <si>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</si>
  <si>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</si>
  <si>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</si>
  <si>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</si>
  <si>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</si>
  <si>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</si>
  <si>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</si>
  <si>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</si>
  <si>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</si>
  <si>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</si>
  <si>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</si>
  <si>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</si>
  <si>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</si>
  <si>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</si>
  <si>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</si>
  <si>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</si>
  <si>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</si>
  <si>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</si>
  <si>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</si>
  <si>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</si>
  <si>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</si>
  <si>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</si>
  <si>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</si>
  <si>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</si>
  <si>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</si>
  <si>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</si>
  <si>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</si>
  <si>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</si>
  <si>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</si>
  <si>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</si>
  <si>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</si>
  <si>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</si>
  <si>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</si>
  <si>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</si>
  <si>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</si>
  <si>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</si>
  <si>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</si>
  <si>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</si>
  <si>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</si>
  <si>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</si>
  <si>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</si>
  <si>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</si>
  <si>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</si>
  <si>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</si>
  <si>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</si>
  <si>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</si>
  <si>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</si>
  <si>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</si>
  <si>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</si>
  <si>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</si>
  <si>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</si>
  <si>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</si>
  <si>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</si>
  <si>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</si>
  <si>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</si>
  <si>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</si>
  <si>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</si>
  <si>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</si>
  <si>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</si>
  <si>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</si>
  <si>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</si>
  <si>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</si>
  <si>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</si>
  <si>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</si>
  <si>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</si>
  <si>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</si>
  <si>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</si>
  <si>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</si>
  <si>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</si>
  <si>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</si>
  <si>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</si>
  <si>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</si>
  <si>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</si>
  <si>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</si>
  <si>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</si>
  <si>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</si>
  <si>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</si>
  <si>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</si>
  <si>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</si>
  <si>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</si>
  <si>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</si>
  <si>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</si>
  <si>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</si>
  <si>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</si>
  <si>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</si>
  <si>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</si>
  <si>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</si>
  <si>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</si>
  <si>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</si>
  <si>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</si>
  <si>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</si>
  <si>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</si>
  <si>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</si>
  <si>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</si>
  <si>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</si>
  <si>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</si>
  <si>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</si>
  <si>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</si>
  <si>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</si>
  <si>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</si>
  <si>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</si>
  <si>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</si>
  <si>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</si>
  <si>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</si>
  <si>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</si>
  <si>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</si>
  <si>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</si>
  <si>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</si>
  <si>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</si>
  <si>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</si>
  <si>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</si>
  <si>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</si>
  <si>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</si>
  <si>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</si>
  <si>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</si>
  <si>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</si>
  <si>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</si>
  <si>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</si>
  <si>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</si>
  <si>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</si>
  <si>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</si>
  <si>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</si>
  <si>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</si>
  <si>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</si>
  <si>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</si>
  <si>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</si>
  <si>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</si>
  <si>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</si>
  <si>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</si>
  <si>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</si>
  <si>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</si>
  <si>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</si>
  <si>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</si>
  <si>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</si>
  <si>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</si>
  <si>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</si>
  <si>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</si>
  <si>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</si>
  <si>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</si>
  <si>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</si>
  <si>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</si>
  <si>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</si>
  <si>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</si>
  <si>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</si>
  <si>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</si>
  <si>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</si>
  <si>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</si>
  <si>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</si>
  <si>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</si>
  <si>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</si>
  <si>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</si>
  <si>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</si>
  <si>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</si>
  <si>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</si>
  <si>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</si>
  <si>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</si>
  <si>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</si>
  <si>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</si>
  <si>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</si>
  <si>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</si>
  <si>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</si>
  <si>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</si>
  <si>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</si>
  <si>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</si>
  <si>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</si>
  <si>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</si>
  <si>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</si>
  <si>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</si>
  <si>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</si>
  <si>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</si>
  <si>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</si>
  <si>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</si>
  <si>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</si>
  <si>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</si>
  <si>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</si>
  <si>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</si>
  <si>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</si>
  <si>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</si>
  <si>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</si>
  <si>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</si>
  <si>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</si>
  <si>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</si>
  <si>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</si>
  <si>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</si>
  <si>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</si>
  <si>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</si>
  <si>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</si>
  <si>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</si>
  <si>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</si>
  <si>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</si>
  <si>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</si>
  <si>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</si>
  <si>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</si>
  <si>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</si>
  <si>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</si>
  <si>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</si>
  <si>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</si>
  <si>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</si>
  <si>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</si>
  <si>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</si>
  <si>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</si>
  <si>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</si>
  <si>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</si>
  <si>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</si>
  <si>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</si>
  <si>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</si>
  <si>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</si>
  <si>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</si>
  <si>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</si>
  <si>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</si>
  <si>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</si>
  <si>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</si>
  <si>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</si>
  <si>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</si>
  <si>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</si>
  <si>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</si>
  <si>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</si>
  <si>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</si>
  <si>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</si>
  <si>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</si>
  <si>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</si>
  <si>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</si>
  <si>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</si>
  <si>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</si>
  <si>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</si>
  <si>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</si>
  <si>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</si>
  <si>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</si>
  <si>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</si>
  <si>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</si>
  <si>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</si>
  <si>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</si>
  <si>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</si>
  <si>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</si>
  <si>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</si>
  <si>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</si>
  <si>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</si>
  <si>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</si>
  <si>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</si>
  <si>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</si>
  <si>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</si>
  <si>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</si>
  <si>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</si>
  <si>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</si>
  <si>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</si>
  <si>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</si>
  <si>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</si>
  <si>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</si>
  <si>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</si>
  <si>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</si>
  <si>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</si>
  <si>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</si>
  <si>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</si>
  <si>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</si>
  <si>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</si>
  <si>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</si>
  <si>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</si>
  <si>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</si>
  <si>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</si>
  <si>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</si>
  <si>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</si>
  <si>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</si>
  <si>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</si>
  <si>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</si>
  <si>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</si>
  <si>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</si>
  <si>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</si>
  <si>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</si>
  <si>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</si>
  <si>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</si>
  <si>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</si>
  <si>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</si>
  <si>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</si>
  <si>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</si>
  <si>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</si>
  <si>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</si>
  <si>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</si>
  <si>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</si>
  <si>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</si>
  <si>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</si>
  <si>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</si>
  <si>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</si>
  <si>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</si>
  <si>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</si>
  <si>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</si>
  <si>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</si>
  <si>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</si>
  <si>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</si>
  <si>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</si>
  <si>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</si>
  <si>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</si>
  <si>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</si>
  <si>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</si>
  <si>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</si>
  <si>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</si>
  <si>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</si>
  <si>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</si>
  <si>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</si>
  <si>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</si>
  <si>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</si>
  <si>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</si>
  <si>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</si>
  <si>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</si>
  <si>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</si>
  <si>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</si>
  <si>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</si>
  <si>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</si>
  <si>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</si>
  <si>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</si>
  <si>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</si>
  <si>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</si>
  <si>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</si>
  <si>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</si>
  <si>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</si>
  <si>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</si>
  <si>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</si>
  <si>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</si>
  <si>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</si>
  <si>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</si>
  <si>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</si>
  <si>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</si>
  <si>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</si>
  <si>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</si>
  <si>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</si>
  <si>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</si>
  <si>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</si>
  <si>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</si>
  <si>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</si>
  <si>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</si>
  <si>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</si>
  <si>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</si>
  <si>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</si>
  <si>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</si>
  <si>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</si>
  <si>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</si>
  <si>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</si>
  <si>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</si>
  <si>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</si>
  <si>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</si>
  <si>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</si>
  <si>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</si>
  <si>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</si>
  <si>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</si>
  <si>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</si>
  <si>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</si>
  <si>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</si>
  <si>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</si>
  <si>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</si>
  <si>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</si>
  <si>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</si>
  <si>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</si>
  <si>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</si>
  <si>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</si>
  <si>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</si>
  <si>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</si>
  <si>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</si>
  <si>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</si>
  <si>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</si>
  <si>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</si>
  <si>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</si>
  <si>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</si>
  <si>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</si>
  <si>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</si>
  <si>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</si>
  <si>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</si>
  <si>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</si>
  <si>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</si>
  <si>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</si>
  <si>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</si>
  <si>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</si>
  <si>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</si>
  <si>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</si>
  <si>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</si>
  <si>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</si>
  <si>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</si>
  <si>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</si>
  <si>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</si>
  <si>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</si>
  <si>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</si>
  <si>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</si>
  <si>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</si>
  <si>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</si>
  <si>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</si>
  <si>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</si>
  <si>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</si>
  <si>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</si>
  <si>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</si>
  <si>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</si>
  <si>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</si>
  <si>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</si>
  <si>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</si>
  <si>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</si>
  <si>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</si>
  <si>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</si>
  <si>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</si>
  <si>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</si>
  <si>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</si>
  <si>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</si>
  <si>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</si>
  <si>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</si>
  <si>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</si>
  <si>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</si>
  <si>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</si>
  <si>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</si>
  <si>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</si>
  <si>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</si>
  <si>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</si>
  <si>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</si>
  <si>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</si>
  <si>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</si>
  <si>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</si>
  <si>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</si>
  <si>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</si>
  <si>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</si>
  <si>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</si>
  <si>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</si>
  <si>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</si>
  <si>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</si>
  <si>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</si>
  <si>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</si>
  <si>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</si>
  <si>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</si>
  <si>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</si>
  <si>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</si>
  <si>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</si>
  <si>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</si>
  <si>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</si>
  <si>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</si>
  <si>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</si>
  <si>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</si>
  <si>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</si>
  <si>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</si>
  <si>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</si>
  <si>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</si>
  <si>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</si>
  <si>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</si>
  <si>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</si>
  <si>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</si>
  <si>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</si>
  <si>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</si>
  <si>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</si>
  <si>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</si>
  <si>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</si>
  <si>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</si>
  <si>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</si>
  <si>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</si>
  <si>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</si>
  <si>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</si>
  <si>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</si>
  <si>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</si>
  <si>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</si>
  <si>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</si>
  <si>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</si>
  <si>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</si>
  <si>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</si>
  <si>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</si>
  <si>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</si>
  <si>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</si>
  <si>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</si>
  <si>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</si>
  <si>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</si>
  <si>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</si>
  <si>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</si>
  <si>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</si>
  <si>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</si>
  <si>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</si>
  <si>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</si>
  <si>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</si>
  <si>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</si>
  <si>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</si>
  <si>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</si>
  <si>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</si>
  <si>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</si>
  <si>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</si>
  <si>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</si>
  <si>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</si>
  <si>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</si>
  <si>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</si>
  <si>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</si>
  <si>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</si>
  <si>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</si>
  <si>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</si>
  <si>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</si>
  <si>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</si>
  <si>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</si>
  <si>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</si>
  <si>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</si>
  <si>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</si>
  <si>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</si>
  <si>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</si>
  <si>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</si>
  <si>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</si>
  <si>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</si>
  <si>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</si>
  <si>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</si>
  <si>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</si>
  <si>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</si>
  <si>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</si>
  <si>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</si>
  <si>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</si>
  <si>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</si>
  <si>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</si>
  <si>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</si>
  <si>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</si>
  <si>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</si>
  <si>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</si>
  <si>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</si>
  <si>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</si>
  <si>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</si>
  <si>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</si>
  <si>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</si>
  <si>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</si>
  <si>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</si>
  <si>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</si>
  <si>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</si>
  <si>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</si>
  <si>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</si>
  <si>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</si>
  <si>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</si>
  <si>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</si>
  <si>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</si>
  <si>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</si>
  <si>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</si>
  <si>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</si>
  <si>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</si>
  <si>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</si>
  <si>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</si>
  <si>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</si>
  <si>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</si>
  <si>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</si>
  <si>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</si>
  <si>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</si>
  <si>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</si>
  <si>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</si>
  <si>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</si>
  <si>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</si>
  <si>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</si>
  <si>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</si>
  <si>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</si>
  <si>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</si>
  <si>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</si>
  <si>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</si>
  <si>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</si>
  <si>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</si>
  <si>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</si>
  <si>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</si>
  <si>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</si>
  <si>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</si>
  <si>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</si>
  <si>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</si>
  <si>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</si>
  <si>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</si>
  <si>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</si>
  <si>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</si>
  <si>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</si>
  <si>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</si>
  <si>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</si>
  <si>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</si>
  <si>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</si>
  <si>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</si>
  <si>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</si>
  <si>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</si>
  <si>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</si>
  <si>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</si>
  <si>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</si>
  <si>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</si>
  <si>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</si>
  <si>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</si>
  <si>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</si>
  <si>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</si>
  <si>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</si>
  <si>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</si>
  <si>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</si>
  <si>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</si>
  <si>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</si>
  <si>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</si>
  <si>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</si>
  <si>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</si>
  <si>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</si>
  <si>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</si>
  <si>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</si>
  <si>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</si>
  <si>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</si>
  <si>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</si>
  <si>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</si>
  <si>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</si>
  <si>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</si>
  <si>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</si>
  <si>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</si>
  <si>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</si>
  <si>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</si>
  <si>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</si>
  <si>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</si>
  <si>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</si>
  <si>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</si>
  <si>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</si>
  <si>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</si>
  <si>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</si>
  <si>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</si>
  <si>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</si>
  <si>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</si>
  <si>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</si>
  <si>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</si>
  <si>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</si>
  <si>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</si>
  <si>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</si>
  <si>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</si>
  <si>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</si>
  <si>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</si>
  <si>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</si>
  <si>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</si>
  <si>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</si>
  <si>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</si>
  <si>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</si>
  <si>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</si>
  <si>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</si>
  <si>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</si>
  <si>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</si>
  <si>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</si>
  <si>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</si>
  <si>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</si>
  <si>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</si>
  <si>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</si>
  <si>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</si>
  <si>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</si>
  <si>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</si>
  <si>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</si>
  <si>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</si>
  <si>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</si>
  <si>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</si>
  <si>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</si>
  <si>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</si>
  <si>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</si>
  <si>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</si>
  <si>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</si>
  <si>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</si>
  <si>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</si>
  <si>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</si>
  <si>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</si>
  <si>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</si>
  <si>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</si>
  <si>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</si>
  <si>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</si>
  <si>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</si>
  <si>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</si>
  <si>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</si>
  <si>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</si>
  <si>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</si>
  <si>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</si>
  <si>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</si>
  <si>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</si>
  <si>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</si>
  <si>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</si>
  <si>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</si>
  <si>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</si>
  <si>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</si>
  <si>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</si>
  <si>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</si>
  <si>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</si>
  <si>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</si>
  <si>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</si>
  <si>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</si>
  <si>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</si>
  <si>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</si>
  <si>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</si>
  <si>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</si>
  <si>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</si>
  <si>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</si>
  <si>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</si>
  <si>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</si>
  <si>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</si>
  <si>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</si>
  <si>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</si>
  <si>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</si>
  <si>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</si>
  <si>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</si>
  <si>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</si>
  <si>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</si>
  <si>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</si>
  <si>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</si>
  <si>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</si>
  <si>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</si>
  <si>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</si>
  <si>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</si>
  <si>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</si>
  <si>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</si>
  <si>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</si>
  <si>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</si>
  <si>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</si>
  <si>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</si>
  <si>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</si>
  <si>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</si>
  <si>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</si>
  <si>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</si>
  <si>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</si>
  <si>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</si>
  <si>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</si>
  <si>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</si>
  <si>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</si>
  <si>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</si>
  <si>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</si>
  <si>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</si>
  <si>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</si>
  <si>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</si>
  <si>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</si>
  <si>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</si>
  <si>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</si>
  <si>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</si>
  <si>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</si>
  <si>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</si>
  <si>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</si>
  <si>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</si>
  <si>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</si>
  <si>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</si>
  <si>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</si>
  <si>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</si>
  <si>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</si>
  <si>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</si>
  <si>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</si>
  <si>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</si>
  <si>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</si>
  <si>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</si>
  <si>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</si>
  <si>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</si>
  <si>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</si>
  <si>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</si>
  <si>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</si>
  <si>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</si>
  <si>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</si>
  <si>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</si>
  <si>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</si>
  <si>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</si>
  <si>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</si>
  <si>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</si>
  <si>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</si>
  <si>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</si>
  <si>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</si>
  <si>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</si>
  <si>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</si>
  <si>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</si>
  <si>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</si>
  <si>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</si>
  <si>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</si>
  <si>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</si>
  <si>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</si>
  <si>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</si>
  <si>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</si>
  <si>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</si>
  <si>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</si>
  <si>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</si>
  <si>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</si>
  <si>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</si>
  <si>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</si>
  <si>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</si>
  <si>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</si>
  <si>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</si>
  <si>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</si>
  <si>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</si>
  <si>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</si>
  <si>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</si>
  <si>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</si>
  <si>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</si>
  <si>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</si>
  <si>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</si>
  <si>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</si>
  <si>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</si>
  <si>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</si>
  <si>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</si>
  <si>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</si>
  <si>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</si>
  <si>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</si>
  <si>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</si>
  <si>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</si>
  <si>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</si>
  <si>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</si>
  <si>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</si>
  <si>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</si>
  <si>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</si>
  <si>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</si>
  <si>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</si>
  <si>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</si>
  <si>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</si>
  <si>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</si>
  <si>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</si>
  <si>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</si>
  <si>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</si>
  <si>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</si>
  <si>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</si>
  <si>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</si>
  <si>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</si>
  <si>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</si>
  <si>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</si>
  <si>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</si>
  <si>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</si>
  <si>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</si>
  <si>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</si>
  <si>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</si>
  <si>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</si>
  <si>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</si>
  <si>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</si>
  <si>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</si>
  <si>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</si>
  <si>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</si>
  <si>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</si>
  <si>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</si>
  <si>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</si>
  <si>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</si>
  <si>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</si>
  <si>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</si>
  <si>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</si>
  <si>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</si>
  <si>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</si>
  <si>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</si>
  <si>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</si>
  <si>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</si>
  <si>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</si>
  <si>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</si>
  <si>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</si>
  <si>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</si>
  <si>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</si>
  <si>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</si>
  <si>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</si>
  <si>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</si>
  <si>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</si>
  <si>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</si>
  <si>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</si>
  <si>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</si>
  <si>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</si>
  <si>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</si>
  <si>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</si>
  <si>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</si>
  <si>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</si>
  <si>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</si>
  <si>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</si>
  <si>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</si>
  <si>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</si>
  <si>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</si>
  <si>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</si>
  <si>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</si>
  <si>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</si>
  <si>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</si>
  <si>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</si>
  <si>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</si>
  <si>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</si>
  <si>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</si>
  <si>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</si>
  <si>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</si>
  <si>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</si>
  <si>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</si>
  <si>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</si>
  <si>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</si>
  <si>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</si>
  <si>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</si>
  <si>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</si>
  <si>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</si>
  <si>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</si>
  <si>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</si>
  <si>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</si>
  <si>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</si>
  <si>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</si>
  <si>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</si>
  <si>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</si>
  <si>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</si>
  <si>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</si>
  <si>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</si>
  <si>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</si>
  <si>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</si>
  <si>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</si>
  <si>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</si>
  <si>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</si>
  <si>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</si>
  <si>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</si>
  <si>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</si>
  <si>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</si>
  <si>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</si>
  <si>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</si>
  <si>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</si>
  <si>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</si>
  <si>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</si>
  <si>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</si>
  <si>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</si>
  <si>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</si>
  <si>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</si>
  <si>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</si>
  <si>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</si>
  <si>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</si>
  <si>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</si>
  <si>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</si>
  <si>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</si>
  <si>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</si>
  <si>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</si>
  <si>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</si>
  <si>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</si>
  <si>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</si>
  <si>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</si>
  <si>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</si>
  <si>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</si>
  <si>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</si>
  <si>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</si>
  <si>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</si>
  <si>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</si>
  <si>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</si>
  <si>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</si>
  <si>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</si>
  <si>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</si>
  <si>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</si>
  <si>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</si>
  <si>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</si>
  <si>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</si>
  <si>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</si>
  <si>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</si>
  <si>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</si>
  <si>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</si>
  <si>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</si>
  <si>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</si>
  <si>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</si>
  <si>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</si>
  <si>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</si>
  <si>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</si>
  <si>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</si>
  <si>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</si>
  <si>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</si>
  <si>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</si>
  <si>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</si>
  <si>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</si>
  <si>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</si>
  <si>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</si>
  <si>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</si>
  <si>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</si>
  <si>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</si>
  <si>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</si>
  <si>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</si>
  <si>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</si>
  <si>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</si>
  <si>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</si>
  <si>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</si>
  <si>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</si>
  <si>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</si>
  <si>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</si>
  <si>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</si>
  <si>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</si>
  <si>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</si>
  <si>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</si>
  <si>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</si>
  <si>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</si>
  <si>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</si>
  <si>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</si>
  <si>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</si>
  <si>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</si>
  <si>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</si>
  <si>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</si>
  <si>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</si>
  <si>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</si>
  <si>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</si>
  <si>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</si>
  <si>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</si>
  <si>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</si>
  <si>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</si>
  <si>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</si>
  <si>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</si>
  <si>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</si>
  <si>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</si>
  <si>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</si>
  <si>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</si>
  <si>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</si>
  <si>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</si>
  <si>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</si>
  <si>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</si>
  <si>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</si>
  <si>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</si>
  <si>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</si>
  <si>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</si>
  <si>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</si>
  <si>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</si>
  <si>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</si>
  <si>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</si>
  <si>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</si>
  <si>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</si>
  <si>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</si>
  <si>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</si>
  <si>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</si>
  <si>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</si>
  <si>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</si>
  <si>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</si>
  <si>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</si>
  <si>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</si>
  <si>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</si>
  <si>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</si>
  <si>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</si>
  <si>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</si>
  <si>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</si>
  <si>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</si>
  <si>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</si>
  <si>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</si>
  <si>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</si>
  <si>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</si>
  <si>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</si>
  <si>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</si>
  <si>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</si>
  <si>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</si>
  <si>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</si>
  <si>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</si>
  <si>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</si>
  <si>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</si>
  <si>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</si>
  <si>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</si>
  <si>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</si>
  <si>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</si>
  <si>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</si>
  <si>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</si>
  <si>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</si>
  <si>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</si>
  <si>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</si>
  <si>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</si>
  <si>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</si>
  <si>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</si>
  <si>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</si>
  <si>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</si>
  <si>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</si>
  <si>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</si>
  <si>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</si>
  <si>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</si>
  <si>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</si>
  <si>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</si>
  <si>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</si>
  <si>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</si>
  <si>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</si>
  <si>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</si>
  <si>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</si>
  <si>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</si>
  <si>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</si>
  <si>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</si>
  <si>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</si>
  <si>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</si>
  <si>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</si>
  <si>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</si>
  <si>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</si>
  <si>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</si>
  <si>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</si>
  <si>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</si>
  <si>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</si>
  <si>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</si>
  <si>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</si>
  <si>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</si>
  <si>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</si>
  <si>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</si>
  <si>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</si>
  <si>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</si>
  <si>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</si>
  <si>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</si>
  <si>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</si>
  <si>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</si>
  <si>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</si>
  <si>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</si>
  <si>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</si>
  <si>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</si>
  <si>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</si>
  <si>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</si>
  <si>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</si>
  <si>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</si>
  <si>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</si>
  <si>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</si>
  <si>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</si>
  <si>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</si>
  <si>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</si>
  <si>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</si>
  <si>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</si>
  <si>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</si>
  <si>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</si>
  <si>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</si>
  <si>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</si>
  <si>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</si>
  <si>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</si>
  <si>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</si>
  <si>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</si>
  <si>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</si>
  <si>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</si>
  <si>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</si>
  <si>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</si>
  <si>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</si>
  <si>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</si>
  <si>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</si>
  <si>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</si>
  <si>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</si>
  <si>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</si>
  <si>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</si>
  <si>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</si>
  <si>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</si>
  <si>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</si>
  <si>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</si>
  <si>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</si>
  <si>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</si>
  <si>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</si>
  <si>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</si>
  <si>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</si>
  <si>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</si>
  <si>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</si>
  <si>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</si>
  <si>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</si>
  <si>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</si>
  <si>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</si>
  <si>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</si>
  <si>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</si>
  <si>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</si>
  <si>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</si>
  <si>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</si>
  <si>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</si>
  <si>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</si>
  <si>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</si>
  <si>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</si>
  <si>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</si>
  <si>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</si>
  <si>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</si>
  <si>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</si>
  <si>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</si>
  <si>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</si>
  <si>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</si>
  <si>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</si>
  <si>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</si>
  <si>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</si>
  <si>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</si>
  <si>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</si>
  <si>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</si>
  <si>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</si>
  <si>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</si>
  <si>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</si>
  <si>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</si>
  <si>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</si>
  <si>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</si>
  <si>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</si>
  <si>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</si>
  <si>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</si>
  <si>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</si>
  <si>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</si>
  <si>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</si>
  <si>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</si>
  <si>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</si>
  <si>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</si>
  <si>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</si>
  <si>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</si>
  <si>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</si>
  <si>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</si>
  <si>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</si>
  <si>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</si>
  <si>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</si>
  <si>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</si>
  <si>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</si>
  <si>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</si>
  <si>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</si>
  <si>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</si>
  <si>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</si>
  <si>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</si>
  <si>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</si>
  <si>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</si>
  <si>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</si>
  <si>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</si>
  <si>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</si>
  <si>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</si>
  <si>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</si>
  <si>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</si>
  <si>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</si>
  <si>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</si>
  <si>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</si>
  <si>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</si>
  <si>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</si>
  <si>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</si>
  <si>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</si>
  <si>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</si>
  <si>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</si>
  <si>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</si>
  <si>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</si>
  <si>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</si>
  <si>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</si>
  <si>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</si>
  <si>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</si>
  <si>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</si>
  <si>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</si>
  <si>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</si>
  <si>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</si>
  <si>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</si>
  <si>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</si>
  <si>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</si>
  <si>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</si>
  <si>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</si>
  <si>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</si>
  <si>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</si>
  <si>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</si>
  <si>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</si>
  <si>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</si>
  <si>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</si>
  <si>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</si>
  <si>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</si>
  <si>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</si>
  <si>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</si>
  <si>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</si>
  <si>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</si>
  <si>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</si>
  <si>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</si>
  <si>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</si>
  <si>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</si>
  <si>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</si>
  <si>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</si>
  <si>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</si>
  <si>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</si>
  <si>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</si>
  <si>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</si>
  <si>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</si>
  <si>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</si>
  <si>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</si>
  <si>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</si>
  <si>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</si>
  <si>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</si>
  <si>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</si>
  <si>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</si>
  <si>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</si>
  <si>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</si>
  <si>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</si>
  <si>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</si>
  <si>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</si>
  <si>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</si>
  <si>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</si>
  <si>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</si>
  <si>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</si>
  <si>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</si>
  <si>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</si>
  <si>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</si>
  <si>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</si>
  <si>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</si>
  <si>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</si>
  <si>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</si>
  <si>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</si>
  <si>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</si>
  <si>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</si>
  <si>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</si>
  <si>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</si>
  <si>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</si>
  <si>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</si>
  <si>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</si>
  <si>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</si>
  <si>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</si>
  <si>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</si>
  <si>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</si>
  <si>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</si>
  <si>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</si>
  <si>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</si>
  <si>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</si>
  <si>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</si>
  <si>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</si>
  <si>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</si>
  <si>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</si>
  <si>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</si>
  <si>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</si>
  <si>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</si>
  <si>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</si>
  <si>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</si>
  <si>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</si>
  <si>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</si>
  <si>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</si>
  <si>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</si>
  <si>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</si>
  <si>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</si>
  <si>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</si>
  <si>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</si>
  <si>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</si>
  <si>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</si>
  <si>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</si>
  <si>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</si>
  <si>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</si>
  <si>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</si>
  <si>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</si>
  <si>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</si>
  <si>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</si>
  <si>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</si>
  <si>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</si>
  <si>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</si>
  <si>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</si>
  <si>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</si>
  <si>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</si>
  <si>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</si>
  <si>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</si>
  <si>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</si>
  <si>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</si>
  <si>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</si>
  <si>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</si>
  <si>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</si>
  <si>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</si>
  <si>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</si>
  <si>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</si>
  <si>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</si>
  <si>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</si>
  <si>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</si>
  <si>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</si>
  <si>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</si>
  <si>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</si>
  <si>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</si>
  <si>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</si>
  <si>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</si>
  <si>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</si>
  <si>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</si>
  <si>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</si>
  <si>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</si>
  <si>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</si>
  <si>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</si>
  <si>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</si>
  <si>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</si>
  <si>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</si>
  <si>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</si>
  <si>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</si>
  <si>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</si>
  <si>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</si>
  <si>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</si>
  <si>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</si>
  <si>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</si>
  <si>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</si>
  <si>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</si>
  <si>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</si>
  <si>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</si>
  <si>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</si>
  <si>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</si>
  <si>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</si>
  <si>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</si>
  <si>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</si>
  <si>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</si>
  <si>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</si>
  <si>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</si>
  <si>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</si>
  <si>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</si>
  <si>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</si>
  <si>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</si>
  <si>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</si>
  <si>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</si>
  <si>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</si>
  <si>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</si>
  <si>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</si>
  <si>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</si>
  <si>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</si>
  <si>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</si>
  <si>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</si>
  <si>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</si>
  <si>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</si>
  <si>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</si>
  <si>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</si>
  <si>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</si>
  <si>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</si>
  <si>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</si>
  <si>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</si>
  <si>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</si>
  <si>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</si>
  <si>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</si>
  <si>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</si>
  <si>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</si>
  <si>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</si>
  <si>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</si>
  <si>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</si>
  <si>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</si>
  <si>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</si>
  <si>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</si>
  <si>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</si>
  <si>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</si>
  <si>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</si>
  <si>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</si>
  <si>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</si>
  <si>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</si>
  <si>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</si>
  <si>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</si>
  <si>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</si>
  <si>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</si>
  <si>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</si>
  <si>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</si>
  <si>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</si>
  <si>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</si>
  <si>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</si>
  <si>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</si>
  <si>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</si>
  <si>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</si>
  <si>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</si>
  <si>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</si>
  <si>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</si>
  <si>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</si>
  <si>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</si>
  <si>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</si>
  <si>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</si>
  <si>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</si>
  <si>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</si>
  <si>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</si>
  <si>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</si>
  <si>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</si>
  <si>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</si>
  <si>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</si>
  <si>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</si>
  <si>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</si>
  <si>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</si>
  <si>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</si>
  <si>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</si>
  <si>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</si>
  <si>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</si>
  <si>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</si>
  <si>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</si>
  <si>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</si>
  <si>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</si>
  <si>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</si>
  <si>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</si>
  <si>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</si>
  <si>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</si>
  <si>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</si>
  <si>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</si>
  <si>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</si>
  <si>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</si>
  <si>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</si>
  <si>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</si>
  <si>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</si>
  <si>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</si>
  <si>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</si>
  <si>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</si>
  <si>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</si>
  <si>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</si>
  <si>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</si>
  <si>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</si>
  <si>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</si>
  <si>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</si>
  <si>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</si>
  <si>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</si>
  <si>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</si>
  <si>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</si>
  <si>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</si>
  <si>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</si>
  <si>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</si>
  <si>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</si>
  <si>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</si>
  <si>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</si>
  <si>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</si>
  <si>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</si>
  <si>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</si>
  <si>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</si>
  <si>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</si>
  <si>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</si>
  <si>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</si>
  <si>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</si>
  <si>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</si>
  <si>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</si>
  <si>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</si>
  <si>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</si>
  <si>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</si>
  <si>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</si>
  <si>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</si>
  <si>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</si>
  <si>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</si>
  <si>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</si>
  <si>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</si>
  <si>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</si>
  <si>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</si>
  <si>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</si>
  <si>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</si>
  <si>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</si>
  <si>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</si>
  <si>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</si>
  <si>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</si>
  <si>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</si>
  <si>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</si>
  <si>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</si>
  <si>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</si>
  <si>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</si>
  <si>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</si>
  <si>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</si>
  <si>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</si>
  <si>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</si>
  <si>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</si>
  <si>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</si>
  <si>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</si>
  <si>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</si>
  <si>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</si>
  <si>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</si>
  <si>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</si>
  <si>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</si>
  <si>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</si>
  <si>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</si>
  <si>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</si>
  <si>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</si>
  <si>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</si>
  <si>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</si>
  <si>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</si>
  <si>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</si>
  <si>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</si>
  <si>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</si>
  <si>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</si>
  <si>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</si>
  <si>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</si>
  <si>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</si>
  <si>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</si>
  <si>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</si>
  <si>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</si>
  <si>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</si>
  <si>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</si>
  <si>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</si>
  <si>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</si>
  <si>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</si>
  <si>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</si>
  <si>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</si>
  <si>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</si>
  <si>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</si>
  <si>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</si>
  <si>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</si>
  <si>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</si>
  <si>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</si>
  <si>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</si>
  <si>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</si>
  <si>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</si>
  <si>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</si>
  <si>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</si>
  <si>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</si>
  <si>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</si>
  <si>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</si>
  <si>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</si>
  <si>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</si>
  <si>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</si>
  <si>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</si>
  <si>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</si>
  <si>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</si>
  <si>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</si>
  <si>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</si>
  <si>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</si>
  <si>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</si>
  <si>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</si>
  <si>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</si>
  <si>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</si>
  <si>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</si>
  <si>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</si>
  <si>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</si>
  <si>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</si>
  <si>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</si>
  <si>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</si>
  <si>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</si>
  <si>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</si>
  <si>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</si>
  <si>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</si>
  <si>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</si>
  <si>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</si>
  <si>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</si>
  <si>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</si>
  <si>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</si>
  <si>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</si>
  <si>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</si>
  <si>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</si>
  <si>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</si>
  <si>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</si>
  <si>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</si>
  <si>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</si>
  <si>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</si>
  <si>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</si>
  <si>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</si>
  <si>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</si>
  <si>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</si>
  <si>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</si>
  <si>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</si>
  <si>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</si>
  <si>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</si>
  <si>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</si>
  <si>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</si>
  <si>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</si>
  <si>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</si>
  <si>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</si>
  <si>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</si>
  <si>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</si>
  <si>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</si>
  <si>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</si>
  <si>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</si>
  <si>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</si>
  <si>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</si>
  <si>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</si>
  <si>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</si>
  <si>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</si>
  <si>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</si>
  <si>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</si>
  <si>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</si>
  <si>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</si>
  <si>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</si>
  <si>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</si>
  <si>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</si>
  <si>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</si>
  <si>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</si>
  <si>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</si>
  <si>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</si>
  <si>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</si>
  <si>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</si>
  <si>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</si>
  <si>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</si>
  <si>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</si>
  <si>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</si>
  <si>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</si>
  <si>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</si>
  <si>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</si>
  <si>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</si>
  <si>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</si>
  <si>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</si>
  <si>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</si>
  <si>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</si>
  <si>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</si>
  <si>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</si>
  <si>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</si>
  <si>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</si>
  <si>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</si>
  <si>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</si>
  <si>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</si>
  <si>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</si>
  <si>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</si>
  <si>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</si>
  <si>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</si>
  <si>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</si>
  <si>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</si>
  <si>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</si>
  <si>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</si>
  <si>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</si>
  <si>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</si>
  <si>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</si>
  <si>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</si>
  <si>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</si>
  <si>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</si>
  <si>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</si>
  <si>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</si>
  <si>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</si>
  <si>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</si>
  <si>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</si>
  <si>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</si>
  <si>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</si>
  <si>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</si>
  <si>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</si>
  <si>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</si>
  <si>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</si>
  <si>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</si>
  <si>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</si>
  <si>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</si>
  <si>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</si>
  <si>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</si>
  <si>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</si>
  <si>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</si>
  <si>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</si>
  <si>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</si>
  <si>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</si>
  <si>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</si>
  <si>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</si>
  <si>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</si>
  <si>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</si>
  <si>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</si>
  <si>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</si>
  <si>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</si>
  <si>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</si>
  <si>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</si>
  <si>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</si>
  <si>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</si>
  <si>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</si>
  <si>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</si>
  <si>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</si>
  <si>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</si>
  <si>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</si>
  <si>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</si>
  <si>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</si>
  <si>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</si>
  <si>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</si>
  <si>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</si>
  <si>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</si>
  <si>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</si>
  <si>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</si>
  <si>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</si>
  <si>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</si>
  <si>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</si>
  <si>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</si>
  <si>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</si>
  <si>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</si>
  <si>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</si>
  <si>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</si>
  <si>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</si>
  <si>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</si>
  <si>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</si>
  <si>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</si>
  <si>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</si>
  <si>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</si>
  <si>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</si>
  <si>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</si>
  <si>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</si>
  <si>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</si>
  <si>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</si>
  <si>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</si>
  <si>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</si>
  <si>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</si>
  <si>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</si>
  <si>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</si>
  <si>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</si>
  <si>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</si>
  <si>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</si>
  <si>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</si>
  <si>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</si>
  <si>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</si>
  <si>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</si>
  <si>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</si>
  <si>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</si>
  <si>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</si>
  <si>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</si>
  <si>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</si>
  <si>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</si>
  <si>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</si>
  <si>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</si>
  <si>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</si>
  <si>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</si>
  <si>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</si>
  <si>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</si>
  <si>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</si>
  <si>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</si>
  <si>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</si>
  <si>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</si>
  <si>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</si>
  <si>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</si>
  <si>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</si>
  <si>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</si>
  <si>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</si>
  <si>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</si>
  <si>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</si>
  <si>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</si>
  <si>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</si>
  <si>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</si>
  <si>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</si>
  <si>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</si>
  <si>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</si>
  <si>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</si>
  <si>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</si>
  <si>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</si>
  <si>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</si>
  <si>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</si>
  <si>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</si>
  <si>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</si>
  <si>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</si>
  <si>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</si>
  <si>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</si>
  <si>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</si>
  <si>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</si>
  <si>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</si>
  <si>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</si>
  <si>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</si>
  <si>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</si>
  <si>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</si>
  <si>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</si>
  <si>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</si>
  <si>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</si>
  <si>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</si>
  <si>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</si>
  <si>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</si>
  <si>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</si>
  <si>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</si>
  <si>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</si>
  <si>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</si>
  <si>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</si>
  <si>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</si>
  <si>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</si>
  <si>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</si>
  <si>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</si>
  <si>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</si>
  <si>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</si>
  <si>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</si>
  <si>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</si>
  <si>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</si>
  <si>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</si>
  <si>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</si>
  <si>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</si>
  <si>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</si>
  <si>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</si>
  <si>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</si>
  <si>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</si>
  <si>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</si>
  <si>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</si>
  <si>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</si>
  <si>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</si>
  <si>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</si>
  <si>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</si>
  <si>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</si>
  <si>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</si>
  <si>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</si>
  <si>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</si>
  <si>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</si>
  <si>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</si>
  <si>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</si>
  <si>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</si>
  <si>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</si>
  <si>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</si>
  <si>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</si>
  <si>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</si>
  <si>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</si>
  <si>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</si>
  <si>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</si>
  <si>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</si>
  <si>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</si>
  <si>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</si>
  <si>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</si>
  <si>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</si>
  <si>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</si>
  <si>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</si>
  <si>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</si>
  <si>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</si>
  <si>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</si>
  <si>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</si>
  <si>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</si>
  <si>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</si>
  <si>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</si>
  <si>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</si>
  <si>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</si>
  <si>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</si>
  <si>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</si>
  <si>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</si>
  <si>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</si>
  <si>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</si>
  <si>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</si>
  <si>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</si>
  <si>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</si>
  <si>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</si>
  <si>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</si>
  <si>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</si>
  <si>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</si>
  <si>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</si>
  <si>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</si>
  <si>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</si>
  <si>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</si>
  <si>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</si>
  <si>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</si>
  <si>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</si>
  <si>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</si>
  <si>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</si>
  <si>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</si>
  <si>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</si>
  <si>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</si>
  <si>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</si>
  <si>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</si>
  <si>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</si>
  <si>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</si>
  <si>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</si>
  <si>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</si>
  <si>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</si>
  <si>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</si>
  <si>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</si>
  <si>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</si>
  <si>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</si>
  <si>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</si>
  <si>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</si>
  <si>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</si>
  <si>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</si>
  <si>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</si>
  <si>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</si>
  <si>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</si>
  <si>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</si>
  <si>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</si>
  <si>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</si>
  <si>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</si>
  <si>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</si>
  <si>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</si>
  <si>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</si>
  <si>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</si>
  <si>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</si>
  <si>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</si>
  <si>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</si>
  <si>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</si>
  <si>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</si>
  <si>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</si>
  <si>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</si>
  <si>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</si>
  <si>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</si>
  <si>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</si>
  <si>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</si>
  <si>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</si>
  <si>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</si>
  <si>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</si>
  <si>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</si>
  <si>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</si>
  <si>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</si>
  <si>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</si>
  <si>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</si>
  <si>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</si>
  <si>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</si>
  <si>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</si>
  <si>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</si>
  <si>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</si>
  <si>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</si>
  <si>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</si>
  <si>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</si>
  <si>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</si>
  <si>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</si>
  <si>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</si>
  <si>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</si>
  <si>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</si>
  <si>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</si>
  <si>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</si>
  <si>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</si>
  <si>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</si>
  <si>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</si>
  <si>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</si>
  <si>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</si>
  <si>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</si>
  <si>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</si>
  <si>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</si>
  <si>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</si>
  <si>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</si>
  <si>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</si>
  <si>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</si>
  <si>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</si>
  <si>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</si>
  <si>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</si>
  <si>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</si>
  <si>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</si>
  <si>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</si>
  <si>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</si>
  <si>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</si>
  <si>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</si>
  <si>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</si>
  <si>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</si>
  <si>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</si>
  <si>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</si>
  <si>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</si>
  <si>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</si>
  <si>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</si>
  <si>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</si>
  <si>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</si>
  <si>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</si>
  <si>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</si>
  <si>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</si>
  <si>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</si>
  <si>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</si>
  <si>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</si>
  <si>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</si>
  <si>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</si>
  <si>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</si>
  <si>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</si>
  <si>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</si>
  <si>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</si>
  <si>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</si>
  <si>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</si>
  <si>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</si>
  <si>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</si>
  <si>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</si>
  <si>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</si>
  <si>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</si>
  <si>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</si>
  <si>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</si>
  <si>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</si>
  <si>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</si>
  <si>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</si>
  <si>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</si>
  <si>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</si>
  <si>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</si>
  <si>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</si>
  <si>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</si>
  <si>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</si>
  <si>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</si>
  <si>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</si>
  <si>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</si>
  <si>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</si>
  <si>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</si>
  <si>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</si>
  <si>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</si>
  <si>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</si>
  <si>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</si>
  <si>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</si>
  <si>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</si>
  <si>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</si>
  <si>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</si>
  <si>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</si>
  <si>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</si>
  <si>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</si>
  <si>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</si>
  <si>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</si>
  <si>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</si>
  <si>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</si>
  <si>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</si>
  <si>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</si>
  <si>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</si>
  <si>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</si>
  <si>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</si>
  <si>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</si>
  <si>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</si>
  <si>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</si>
  <si>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</si>
  <si>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</si>
  <si>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</si>
  <si>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</si>
  <si>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</si>
  <si>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</si>
  <si>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</si>
  <si>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</si>
  <si>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</si>
  <si>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</si>
  <si>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</si>
  <si>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</si>
  <si>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</si>
  <si>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</si>
  <si>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</si>
  <si>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</si>
  <si>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</si>
  <si>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</si>
  <si>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</si>
  <si>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</si>
  <si>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</si>
  <si>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</si>
  <si>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</si>
  <si>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</si>
  <si>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</si>
  <si>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</si>
  <si>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</si>
  <si>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</si>
  <si>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</si>
  <si>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</si>
  <si>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</si>
  <si>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</si>
  <si>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</si>
  <si>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</si>
  <si>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</si>
  <si>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</si>
  <si>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</si>
  <si>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</si>
  <si>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</si>
  <si>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</si>
  <si>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</si>
  <si>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</si>
  <si>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</si>
  <si>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</si>
  <si>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</si>
  <si>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</si>
  <si>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</si>
  <si>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</si>
  <si>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</si>
  <si>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</si>
  <si>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</si>
  <si>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</si>
  <si>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</si>
  <si>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</si>
  <si>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</si>
  <si>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</si>
  <si>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</si>
  <si>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</si>
  <si>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</si>
  <si>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</si>
  <si>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</si>
  <si>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</si>
  <si>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</si>
  <si>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</si>
  <si>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</si>
  <si>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</si>
  <si>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</si>
  <si>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</si>
  <si>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</si>
  <si>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</si>
  <si>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</si>
  <si>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</si>
  <si>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</si>
  <si>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</si>
  <si>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</si>
  <si>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</si>
  <si>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</si>
  <si>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</si>
  <si>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</si>
  <si>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</si>
  <si>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</si>
  <si>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</si>
  <si>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</si>
  <si>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</si>
  <si>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</si>
  <si>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</si>
  <si>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</si>
  <si>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</si>
  <si>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</si>
  <si>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</si>
  <si>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</si>
  <si>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</si>
  <si>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</si>
  <si>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</si>
  <si>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</si>
  <si>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</si>
  <si>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</si>
  <si>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</si>
  <si>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</si>
  <si>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</si>
  <si>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</si>
  <si>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</si>
  <si>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</si>
  <si>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</si>
  <si>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</si>
  <si>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</si>
  <si>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</si>
  <si>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</si>
  <si>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</si>
  <si>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</si>
  <si>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</si>
  <si>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</si>
  <si>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</si>
  <si>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</si>
  <si>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</si>
  <si>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</si>
  <si>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</si>
  <si>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</si>
  <si>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</si>
  <si>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</si>
  <si>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</si>
  <si>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</si>
  <si>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</si>
  <si>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</si>
  <si>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</si>
  <si>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</si>
  <si>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</si>
  <si>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</si>
  <si>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</si>
  <si>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</si>
  <si>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</si>
  <si>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</si>
  <si>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</si>
  <si>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</si>
  <si>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</si>
  <si>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</si>
  <si>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</si>
  <si>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</si>
  <si>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</si>
  <si>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</si>
  <si>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</si>
  <si>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</si>
  <si>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</si>
  <si>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</si>
  <si>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</si>
  <si>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</si>
  <si>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</si>
  <si>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</si>
  <si>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</si>
  <si>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</si>
  <si>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</si>
  <si>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</si>
  <si>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</si>
  <si>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</si>
  <si>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</si>
  <si>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</si>
  <si>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</si>
  <si>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</si>
  <si>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</si>
  <si>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</si>
  <si>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</si>
  <si>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</si>
  <si>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</si>
  <si>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</si>
  <si>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</si>
  <si>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</si>
  <si>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</si>
  <si>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</si>
  <si>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</si>
  <si>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</si>
  <si>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</si>
  <si>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</si>
  <si>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</si>
  <si>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</si>
  <si>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</si>
  <si>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</si>
  <si>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</si>
  <si>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</si>
  <si>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</si>
  <si>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</si>
  <si>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</si>
  <si>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</si>
  <si>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</si>
  <si>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</si>
  <si>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</si>
  <si>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</si>
  <si>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</si>
  <si>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</si>
  <si>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</si>
  <si>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</si>
  <si>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</si>
  <si>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</si>
  <si>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</si>
  <si>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</si>
  <si>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</si>
  <si>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</si>
  <si>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</si>
  <si>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</si>
  <si>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</si>
  <si>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</si>
  <si>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</si>
  <si>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</si>
  <si>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</si>
  <si>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</si>
  <si>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</si>
  <si>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</si>
  <si>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</si>
  <si>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</si>
  <si>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</si>
  <si>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</si>
  <si>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</si>
  <si>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</si>
  <si>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</si>
  <si>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</si>
  <si>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</si>
  <si>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</si>
  <si>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</si>
  <si>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</si>
  <si>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</si>
  <si>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</si>
  <si>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</si>
  <si>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</si>
  <si>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</si>
  <si>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</si>
  <si>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</si>
  <si>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</si>
  <si>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</si>
  <si>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</si>
  <si>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</si>
  <si>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</si>
  <si>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</si>
  <si>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</si>
  <si>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</si>
  <si>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</si>
  <si>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</si>
  <si>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</si>
  <si>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</si>
  <si>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</si>
  <si>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</si>
  <si>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</si>
  <si>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</si>
  <si>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</si>
  <si>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</si>
  <si>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</si>
  <si>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</si>
  <si>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</si>
  <si>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</si>
  <si>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</si>
  <si>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</si>
  <si>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</si>
  <si>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</si>
  <si>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</si>
  <si>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</si>
  <si>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</si>
  <si>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</si>
  <si>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</si>
  <si>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</si>
  <si>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</si>
  <si>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</si>
  <si>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</si>
  <si>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</si>
  <si>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</si>
  <si>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</si>
  <si>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</si>
  <si>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</si>
  <si>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</si>
  <si>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</si>
  <si>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</si>
  <si>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</si>
  <si>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</si>
  <si>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</si>
  <si>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</si>
  <si>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</si>
  <si>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</si>
  <si>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</si>
  <si>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</si>
  <si>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</si>
  <si>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</si>
  <si>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</si>
  <si>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</si>
  <si>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</si>
  <si>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</si>
  <si>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</si>
  <si>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</si>
  <si>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</si>
  <si>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</si>
  <si>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</si>
  <si>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</si>
  <si>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</si>
  <si>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</si>
  <si>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</si>
  <si>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</si>
  <si>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</si>
  <si>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</si>
  <si>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</si>
  <si>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</si>
  <si>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</si>
  <si>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</si>
  <si>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</si>
  <si>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</si>
  <si>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</si>
  <si>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</si>
  <si>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</si>
  <si>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</si>
  <si>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</si>
  <si>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</si>
  <si>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</si>
  <si>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</si>
  <si>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</si>
  <si>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</si>
  <si>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</si>
  <si>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</si>
  <si>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</si>
  <si>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</si>
  <si>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</si>
  <si>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</si>
  <si>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</si>
  <si>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</si>
  <si>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</si>
  <si>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</si>
  <si>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</si>
  <si>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</si>
  <si>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</si>
  <si>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</si>
  <si>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</si>
  <si>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</si>
  <si>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</si>
  <si>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</si>
  <si>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</si>
  <si>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</si>
  <si>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</si>
  <si>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</si>
  <si>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</si>
  <si>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</si>
  <si>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</si>
  <si>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</si>
  <si>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</si>
  <si>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</si>
  <si>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</si>
  <si>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</si>
  <si>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</si>
  <si>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</si>
  <si>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</si>
  <si>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</si>
  <si>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</si>
  <si>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</si>
  <si>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</si>
  <si>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</si>
  <si>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</si>
  <si>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</si>
  <si>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</si>
  <si>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</si>
  <si>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</si>
  <si>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</si>
  <si>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</si>
  <si>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</si>
  <si>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</si>
  <si>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</si>
  <si>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</si>
  <si>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</si>
  <si>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</si>
  <si>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</si>
  <si>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</si>
  <si>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</si>
  <si>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</si>
  <si>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</si>
  <si>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</si>
  <si>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</si>
  <si>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</si>
  <si>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</si>
  <si>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</si>
  <si>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</si>
  <si>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</si>
  <si>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</si>
  <si>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</si>
  <si>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</si>
  <si>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</si>
  <si>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</si>
  <si>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</si>
  <si>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</si>
  <si>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</si>
  <si>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</si>
  <si>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</si>
  <si>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</si>
  <si>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</si>
  <si>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</si>
  <si>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</si>
  <si>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</si>
  <si>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</si>
  <si>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</si>
  <si>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</si>
  <si>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</si>
  <si>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</si>
  <si>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</si>
  <si>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</si>
  <si>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</si>
  <si>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</si>
  <si>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</si>
  <si>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</si>
  <si>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</si>
  <si>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</si>
  <si>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</si>
  <si>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</si>
  <si>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</si>
  <si>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</si>
  <si>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</si>
  <si>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</si>
  <si>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</si>
  <si>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</si>
  <si>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</si>
  <si>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</si>
  <si>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</si>
  <si>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</si>
  <si>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</si>
  <si>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</si>
  <si>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</si>
  <si>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</si>
  <si>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</si>
  <si>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</si>
  <si>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</si>
  <si>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</si>
  <si>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</si>
  <si>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</si>
  <si>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</si>
  <si>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</si>
  <si>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</si>
  <si>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</si>
  <si>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</si>
  <si>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</si>
  <si>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</si>
  <si>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</si>
  <si>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</si>
  <si>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</si>
  <si>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</si>
  <si>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</si>
  <si>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</si>
  <si>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</si>
  <si>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</si>
  <si>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</si>
  <si>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</si>
  <si>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</si>
  <si>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</si>
  <si>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</si>
  <si>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</si>
  <si>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</si>
  <si>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</si>
  <si>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</si>
  <si>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</si>
  <si>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</si>
  <si>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</si>
  <si>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</si>
  <si>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</si>
  <si>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</si>
  <si>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</si>
  <si>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</si>
  <si>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</si>
  <si>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</si>
  <si>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</si>
  <si>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</si>
  <si>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</si>
  <si>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</si>
  <si>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</si>
  <si>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</si>
  <si>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</si>
  <si>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</si>
  <si>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</si>
  <si>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</si>
  <si>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</si>
  <si>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</si>
  <si>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</si>
  <si>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</si>
  <si>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</si>
  <si>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</si>
  <si>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</si>
  <si>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</si>
  <si>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</si>
  <si>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</si>
  <si>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</si>
  <si>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</si>
  <si>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</si>
  <si>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</si>
  <si>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</si>
  <si>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</si>
  <si>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</si>
  <si>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</si>
  <si>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</si>
  <si>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</si>
  <si>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</si>
  <si>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</si>
  <si>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</si>
  <si>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</si>
  <si>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</si>
  <si>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</si>
  <si>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</si>
  <si>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</si>
  <si>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</si>
  <si>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</si>
  <si>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</si>
  <si>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</si>
  <si>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</si>
  <si>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</si>
  <si>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</si>
  <si>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</si>
  <si>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</si>
  <si>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</si>
  <si>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</si>
  <si>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</si>
  <si>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</si>
  <si>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</si>
  <si>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</si>
  <si>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</si>
  <si>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</si>
  <si>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</si>
  <si>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</si>
  <si>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</si>
  <si>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</si>
  <si>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</si>
  <si>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</si>
  <si>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</si>
  <si>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</si>
  <si>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</si>
  <si>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</si>
  <si>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</si>
  <si>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</si>
  <si>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</si>
  <si>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</si>
  <si>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</si>
  <si>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</si>
  <si>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</si>
  <si>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</si>
  <si>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</si>
  <si>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</si>
  <si>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</si>
  <si>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</si>
  <si>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</si>
  <si>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</si>
  <si>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</si>
  <si>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</si>
  <si>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</si>
  <si>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</si>
  <si>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</si>
  <si>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</si>
  <si>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</si>
  <si>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</si>
  <si>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</si>
  <si>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</si>
  <si>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</si>
  <si>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</si>
  <si>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</si>
  <si>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</si>
  <si>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</si>
  <si>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</si>
  <si>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</si>
  <si>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</si>
  <si>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</si>
  <si>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</si>
  <si>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</si>
  <si>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</si>
  <si>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</si>
  <si>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</si>
  <si>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</si>
  <si>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</si>
  <si>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</si>
  <si>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</si>
  <si>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</si>
  <si>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</si>
  <si>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</si>
  <si>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</si>
  <si>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</si>
  <si>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</si>
  <si>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</si>
  <si>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</si>
  <si>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</si>
  <si>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</si>
  <si>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</si>
  <si>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</si>
  <si>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</si>
  <si>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</si>
  <si>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</si>
  <si>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</si>
  <si>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</si>
  <si>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</si>
  <si>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</si>
  <si>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</si>
  <si>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</si>
  <si>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</si>
  <si>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</si>
  <si>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</si>
  <si>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</si>
  <si>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</si>
  <si>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</si>
  <si>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</si>
  <si>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</si>
  <si>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</si>
  <si>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</si>
  <si>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</si>
  <si>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</si>
  <si>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</si>
  <si>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</si>
  <si>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</si>
  <si>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</si>
  <si>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</si>
  <si>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</si>
  <si>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</si>
  <si>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</si>
  <si>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</si>
  <si>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</si>
  <si>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</si>
  <si>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</si>
  <si>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</si>
  <si>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</si>
  <si>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</si>
  <si>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</si>
  <si>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</si>
  <si>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</si>
  <si>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</si>
  <si>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</si>
  <si>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</si>
  <si>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</si>
  <si>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</si>
  <si>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</si>
  <si>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</si>
  <si>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</si>
  <si>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</si>
  <si>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</si>
  <si>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</si>
  <si>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</si>
  <si>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</si>
  <si>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</si>
  <si>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</si>
  <si>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</si>
  <si>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</si>
  <si>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</si>
  <si>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</si>
  <si>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</si>
  <si>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</si>
  <si>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</si>
  <si>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</si>
  <si>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</si>
  <si>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</si>
  <si>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</si>
  <si>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</si>
  <si>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</si>
  <si>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</si>
  <si>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</si>
  <si>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</si>
  <si>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</si>
  <si>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</si>
  <si>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</si>
  <si>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</si>
  <si>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</si>
  <si>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</si>
  <si>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</si>
  <si>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</si>
  <si>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</si>
  <si>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</si>
  <si>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</si>
  <si>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</si>
  <si>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</si>
  <si>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</si>
  <si>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</si>
  <si>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</si>
  <si>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</si>
  <si>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</si>
  <si>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</si>
  <si>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</si>
  <si>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</si>
  <si>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</si>
  <si>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</si>
  <si>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</si>
  <si>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</si>
  <si>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</si>
  <si>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</si>
  <si>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</si>
  <si>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</si>
  <si>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</si>
  <si>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</si>
  <si>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</si>
  <si>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</si>
  <si>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</si>
  <si>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</si>
  <si>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</si>
  <si>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</si>
  <si>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</si>
  <si>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</si>
  <si>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</si>
  <si>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</si>
  <si>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</si>
  <si>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</si>
  <si>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</si>
  <si>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</si>
  <si>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</si>
  <si>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</si>
  <si>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</si>
  <si>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</si>
  <si>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</si>
  <si>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</si>
  <si>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</si>
  <si>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</si>
  <si>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</si>
  <si>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</si>
  <si>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</si>
  <si>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</si>
  <si>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</si>
  <si>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</si>
  <si>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</si>
  <si>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</si>
  <si>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</si>
  <si>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</si>
  <si>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</si>
  <si>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</si>
  <si>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</si>
  <si>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</si>
  <si>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</si>
  <si>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</si>
  <si>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</si>
  <si>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</si>
  <si>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</si>
  <si>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</si>
  <si>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</si>
  <si>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</si>
  <si>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</si>
  <si>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</si>
  <si>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</si>
  <si>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</si>
  <si>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</si>
  <si>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</si>
  <si>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</si>
  <si>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</si>
  <si>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</si>
  <si>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</si>
  <si>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</si>
  <si>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</si>
  <si>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</si>
  <si>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</si>
  <si>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</si>
  <si>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</si>
  <si>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</si>
  <si>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</si>
  <si>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</si>
  <si>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</si>
  <si>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</si>
  <si>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</si>
  <si>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</si>
  <si>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</si>
  <si>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</si>
  <si>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</si>
  <si>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</si>
  <si>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</si>
  <si>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</si>
  <si>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</si>
  <si>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</si>
  <si>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</si>
  <si>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</si>
  <si>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</si>
  <si>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</si>
  <si>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</si>
  <si>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</si>
  <si>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</si>
  <si>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</si>
  <si>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</si>
  <si>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</si>
  <si>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</si>
  <si>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</si>
  <si>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</si>
  <si>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</si>
  <si>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</si>
  <si>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</si>
  <si>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</si>
  <si>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</si>
  <si>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</si>
  <si>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</si>
  <si>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</si>
  <si>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</si>
  <si>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</si>
  <si>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</si>
  <si>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</si>
  <si>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</si>
  <si>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</si>
  <si>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</si>
  <si>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</si>
  <si>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</si>
  <si>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</si>
  <si>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</si>
  <si>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</si>
  <si>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</si>
  <si>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</si>
  <si>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</si>
  <si>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</si>
  <si>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</si>
  <si>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</si>
  <si>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</si>
  <si>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</si>
  <si>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</si>
  <si>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</si>
  <si>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</si>
  <si>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</si>
  <si>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</si>
  <si>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</si>
  <si>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</si>
  <si>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</si>
  <si>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</si>
  <si>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</si>
  <si>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</si>
  <si>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</si>
  <si>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</si>
  <si>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</si>
  <si>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</si>
  <si>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</si>
  <si>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</si>
  <si>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</si>
  <si>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</si>
  <si>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</si>
  <si>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</si>
  <si>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</si>
  <si>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</si>
  <si>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</si>
  <si>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</si>
  <si>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</si>
  <si>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</si>
  <si>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</si>
  <si>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</si>
  <si>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</si>
  <si>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</si>
  <si>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</si>
  <si>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</si>
  <si>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</si>
  <si>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</si>
  <si>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</si>
  <si>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</si>
  <si>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</si>
  <si>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</si>
  <si>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</si>
  <si>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</si>
  <si>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</si>
  <si>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</si>
  <si>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</si>
  <si>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</si>
  <si>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</si>
  <si>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</si>
  <si>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</si>
  <si>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</si>
  <si>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</si>
  <si>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</si>
  <si>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</si>
  <si>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</si>
  <si>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</si>
  <si>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</si>
  <si>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</si>
  <si>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</si>
  <si>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</si>
  <si>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</si>
  <si>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</si>
  <si>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</si>
  <si>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</si>
  <si>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</si>
  <si>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</si>
  <si>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</si>
  <si>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</si>
  <si>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</si>
  <si>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</si>
  <si>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</si>
  <si>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</si>
  <si>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</si>
  <si>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</si>
  <si>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</si>
  <si>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</si>
  <si>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</si>
  <si>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</si>
  <si>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</si>
  <si>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</si>
  <si>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</si>
  <si>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</si>
  <si>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</si>
  <si>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</si>
  <si>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</si>
  <si>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</si>
  <si>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</si>
  <si>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</si>
  <si>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</si>
  <si>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</si>
  <si>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</si>
  <si>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</si>
  <si>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</si>
  <si>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</si>
  <si>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</si>
  <si>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</si>
  <si>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</si>
  <si>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</si>
  <si>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</si>
  <si>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</si>
  <si>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</si>
  <si>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</si>
  <si>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</si>
  <si>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</si>
  <si>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</si>
  <si>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</si>
  <si>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</si>
  <si>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</si>
  <si>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</si>
  <si>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</si>
  <si>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</si>
  <si>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</si>
  <si>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</si>
  <si>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</si>
  <si>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</si>
  <si>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</si>
  <si>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</si>
  <si>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</si>
  <si>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</si>
  <si>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</si>
  <si>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</si>
  <si>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</si>
  <si>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</si>
  <si>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</si>
  <si>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</si>
  <si>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</si>
  <si>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</si>
  <si>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</si>
  <si>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</si>
  <si>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</si>
  <si>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</si>
  <si>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</si>
  <si>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</si>
  <si>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</si>
  <si>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</si>
  <si>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</si>
  <si>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</si>
  <si>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</si>
  <si>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</si>
  <si>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</si>
  <si>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</si>
  <si>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</si>
  <si>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</si>
  <si>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</si>
  <si>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</si>
  <si>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</si>
  <si>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</si>
  <si>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</si>
  <si>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</si>
  <si>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</si>
  <si>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</si>
  <si>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</si>
  <si>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</si>
  <si>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</si>
  <si>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</si>
  <si>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</si>
  <si>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</si>
  <si>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</si>
  <si>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</si>
  <si>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</si>
  <si>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</si>
  <si>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</si>
  <si>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</si>
  <si>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</si>
  <si>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</si>
  <si>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</si>
  <si>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</si>
  <si>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</si>
  <si>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</si>
  <si>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</si>
  <si>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</si>
  <si>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</si>
  <si>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</si>
  <si>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</si>
  <si>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</si>
  <si>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</si>
  <si>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</si>
  <si>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</si>
  <si>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</si>
  <si>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</si>
  <si>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</si>
  <si>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</si>
  <si>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</si>
  <si>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</si>
  <si>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</si>
  <si>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</si>
  <si>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</si>
  <si>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</si>
  <si>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</si>
  <si>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</si>
  <si>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</si>
  <si>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</si>
  <si>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</si>
  <si>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</si>
  <si>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</si>
  <si>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</si>
  <si>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</si>
  <si>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</si>
  <si>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</si>
  <si>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</si>
  <si>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</si>
  <si>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</si>
  <si>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</si>
  <si>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</si>
  <si>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</si>
  <si>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</si>
  <si>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</si>
  <si>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</si>
  <si>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</si>
  <si>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</si>
  <si>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</si>
  <si>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</si>
  <si>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</si>
  <si>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</si>
  <si>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</si>
  <si>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</si>
  <si>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</si>
  <si>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</si>
  <si>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</si>
  <si>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</si>
  <si>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</si>
  <si>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</si>
  <si>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</si>
  <si>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</si>
  <si>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</si>
  <si>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</si>
  <si>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</si>
  <si>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</si>
  <si>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</si>
  <si>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</si>
  <si>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</si>
  <si>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</si>
  <si>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</si>
  <si>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</si>
  <si>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</si>
  <si>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</si>
  <si>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</si>
  <si>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</si>
  <si>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</si>
  <si>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</si>
  <si>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</si>
  <si>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</si>
  <si>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</si>
  <si>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</si>
  <si>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</si>
  <si>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</si>
  <si>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</si>
  <si>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</si>
  <si>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</si>
  <si>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</si>
  <si>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</si>
  <si>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</si>
  <si>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</si>
  <si>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</si>
  <si>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</si>
  <si>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</si>
  <si>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</si>
  <si>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</si>
  <si>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</si>
  <si>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</si>
  <si>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</si>
  <si>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</si>
  <si>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</si>
  <si>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</si>
  <si>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</si>
  <si>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</si>
  <si>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</si>
  <si>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</si>
  <si>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</si>
  <si>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</si>
  <si>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</si>
  <si>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</si>
  <si>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</si>
  <si>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</si>
  <si>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</si>
  <si>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</si>
  <si>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</si>
  <si>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</si>
  <si>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</si>
  <si>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</si>
  <si>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</si>
  <si>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</si>
  <si>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</si>
  <si>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</si>
  <si>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</si>
  <si>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</si>
  <si>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</si>
  <si>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</si>
  <si>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</si>
  <si>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</si>
  <si>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</si>
  <si>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</si>
  <si>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</si>
  <si>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</si>
  <si>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</si>
  <si>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</si>
  <si>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</si>
  <si>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</si>
  <si>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</si>
  <si>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</si>
  <si>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</si>
  <si>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</si>
  <si>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</si>
  <si>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</si>
  <si>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</si>
  <si>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</si>
  <si>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</si>
  <si>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</si>
  <si>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</si>
  <si>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</si>
  <si>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</si>
  <si>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</si>
  <si>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</si>
  <si>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</si>
  <si>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</si>
  <si>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</si>
  <si>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</si>
  <si>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</si>
  <si>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</si>
  <si>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</si>
  <si>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</si>
  <si>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</si>
  <si>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</si>
  <si>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</si>
  <si>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</si>
  <si>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</si>
  <si>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</si>
  <si>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</si>
  <si>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</si>
  <si>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</si>
  <si>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</si>
  <si>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</si>
  <si>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</si>
  <si>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</si>
  <si>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</si>
  <si>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</si>
  <si>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</si>
  <si>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</si>
  <si>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</si>
  <si>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</si>
  <si>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</si>
  <si>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</si>
  <si>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</si>
  <si>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</si>
  <si>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</si>
  <si>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</si>
  <si>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</si>
  <si>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</si>
  <si>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</si>
  <si>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</si>
  <si>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</si>
  <si>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</si>
  <si>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</si>
  <si>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</si>
  <si>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</si>
  <si>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</si>
  <si>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</si>
  <si>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</si>
  <si>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</si>
  <si>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</si>
  <si>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</si>
  <si>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</si>
  <si>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</si>
  <si>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</si>
  <si>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</si>
  <si>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</si>
  <si>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</si>
  <si>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</si>
  <si>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</si>
  <si>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</si>
  <si>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</si>
  <si>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</si>
  <si>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</si>
  <si>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</si>
  <si>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</si>
  <si>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</si>
  <si>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</si>
  <si>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</si>
  <si>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</si>
  <si>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</si>
  <si>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</si>
  <si>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</si>
  <si>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</si>
  <si>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</si>
  <si>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</si>
  <si>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</si>
  <si>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</si>
  <si>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</si>
  <si>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</si>
  <si>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</si>
  <si>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</si>
  <si>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</si>
  <si>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</si>
  <si>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</si>
  <si>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</si>
  <si>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</si>
  <si>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</si>
  <si>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</si>
  <si>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</si>
  <si>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</si>
  <si>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</si>
  <si>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</si>
  <si>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</si>
  <si>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</si>
  <si>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</si>
  <si>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</si>
  <si>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</si>
  <si>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</si>
  <si>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</si>
  <si>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</si>
  <si>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</si>
  <si>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</si>
  <si>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</si>
  <si>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</si>
  <si>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</si>
  <si>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</si>
  <si>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</si>
  <si>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</si>
  <si>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</si>
  <si>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</si>
  <si>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</si>
  <si>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</si>
  <si>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</si>
  <si>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</si>
  <si>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</si>
  <si>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</si>
  <si>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</si>
  <si>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</si>
  <si>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</si>
  <si>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</si>
  <si>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</si>
  <si>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</si>
  <si>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</si>
  <si>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</si>
  <si>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</si>
  <si>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</si>
  <si>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</si>
  <si>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</si>
  <si>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</si>
  <si>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</si>
  <si>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</si>
  <si>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</si>
  <si>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</si>
  <si>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</si>
  <si>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</si>
  <si>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</si>
  <si>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</si>
  <si>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</si>
  <si>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</si>
  <si>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</si>
  <si>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</si>
  <si>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</si>
  <si>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</si>
  <si>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</si>
  <si>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</si>
  <si>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</si>
  <si>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</si>
  <si>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</si>
  <si>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</si>
  <si>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</si>
  <si>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</si>
  <si>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</si>
  <si>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</si>
  <si>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</si>
  <si>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</si>
  <si>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</si>
  <si>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</si>
  <si>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</si>
  <si>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</si>
  <si>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</si>
  <si>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</si>
  <si>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</si>
  <si>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</si>
  <si>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</si>
  <si>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</si>
  <si>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</si>
  <si>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</si>
  <si>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</si>
  <si>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</si>
  <si>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</si>
  <si>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</si>
  <si>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</si>
  <si>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</si>
  <si>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</si>
  <si>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</si>
  <si>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</si>
  <si>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</si>
  <si>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</si>
  <si>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</si>
  <si>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</si>
  <si>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</si>
  <si>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</si>
  <si>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</si>
  <si>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</si>
  <si>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</si>
  <si>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</si>
  <si>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</si>
  <si>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</si>
  <si>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</si>
  <si>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</si>
  <si>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</si>
  <si>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</si>
  <si>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</si>
  <si>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</si>
  <si>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</si>
  <si>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</si>
  <si>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</si>
  <si>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</si>
  <si>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</si>
  <si>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</si>
  <si>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</si>
  <si>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</si>
  <si>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</si>
  <si>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</si>
  <si>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</si>
  <si>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</si>
  <si>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</si>
  <si>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</si>
  <si>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</si>
  <si>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</si>
  <si>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</si>
  <si>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</si>
  <si>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</si>
  <si>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</si>
  <si>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</si>
  <si>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</si>
  <si>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</si>
  <si>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</si>
  <si>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</si>
  <si>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</si>
  <si>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</si>
  <si>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</si>
  <si>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</si>
  <si>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</si>
  <si>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</si>
  <si>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</si>
  <si>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</si>
  <si>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</si>
  <si>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</si>
  <si>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</si>
  <si>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</si>
  <si>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</si>
  <si>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</si>
  <si>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</si>
  <si>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</si>
  <si>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</si>
  <si>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</si>
  <si>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</si>
  <si>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</si>
  <si>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</si>
  <si>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</si>
  <si>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</si>
  <si>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</si>
  <si>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</si>
  <si>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</si>
  <si>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</si>
  <si>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</si>
  <si>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</si>
  <si>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</si>
  <si>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</si>
  <si>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</si>
  <si>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</si>
  <si>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</si>
  <si>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</si>
  <si>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</si>
  <si>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</si>
  <si>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</si>
  <si>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</si>
  <si>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</si>
  <si>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</si>
  <si>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</si>
  <si>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</si>
  <si>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</si>
  <si>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</si>
  <si>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</si>
  <si>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</si>
  <si>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</si>
  <si>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</si>
  <si>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</si>
  <si>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</si>
  <si>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</si>
  <si>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</si>
  <si>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</si>
  <si>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</si>
  <si>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</si>
  <si>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</si>
  <si>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</si>
  <si>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</si>
  <si>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</si>
  <si>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</si>
  <si>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</si>
  <si>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</si>
  <si>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</si>
  <si>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</si>
  <si>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</si>
  <si>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</si>
  <si>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</si>
  <si>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</si>
  <si>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</si>
  <si>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</si>
  <si>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</si>
  <si>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</si>
  <si>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</si>
  <si>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</si>
  <si>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</si>
  <si>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</si>
  <si>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</si>
  <si>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</si>
  <si>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</si>
  <si>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</si>
  <si>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</si>
  <si>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</si>
  <si>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</si>
  <si>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</si>
  <si>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</si>
  <si>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</si>
  <si>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</si>
  <si>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</si>
  <si>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</si>
  <si>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</si>
  <si>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</si>
  <si>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</si>
  <si>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</si>
  <si>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</si>
  <si>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</si>
  <si>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</si>
  <si>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</si>
  <si>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</si>
  <si>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</si>
  <si>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</si>
  <si>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</si>
  <si>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</si>
  <si>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</si>
  <si>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</si>
  <si>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</si>
  <si>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</si>
  <si>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</si>
  <si>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</si>
  <si>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</si>
  <si>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</si>
  <si>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</si>
  <si>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</si>
  <si>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</si>
  <si>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</si>
  <si>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</si>
  <si>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</si>
  <si>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</si>
  <si>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</si>
  <si>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</si>
  <si>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</si>
  <si>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</si>
  <si>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</si>
  <si>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</si>
  <si>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</si>
  <si>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</si>
  <si>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</si>
  <si>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</si>
  <si>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</si>
  <si>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</si>
  <si>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</si>
  <si>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</si>
  <si>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</si>
  <si>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</si>
  <si>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</si>
  <si>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</si>
  <si>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</si>
  <si>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</si>
  <si>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</si>
  <si>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</si>
  <si>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</si>
  <si>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</si>
  <si>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</si>
  <si>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</si>
  <si>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</si>
  <si>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</si>
  <si>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</si>
  <si>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</si>
  <si>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</si>
  <si>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</si>
  <si>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</si>
  <si>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</si>
  <si>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</si>
  <si>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</si>
  <si>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</si>
  <si>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</si>
  <si>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</si>
  <si>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</si>
  <si>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</si>
  <si>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</si>
  <si>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</si>
  <si>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</si>
  <si>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</si>
  <si>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</si>
  <si>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</si>
  <si>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</si>
  <si>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</si>
  <si>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</si>
  <si>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</si>
  <si>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</si>
  <si>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</si>
  <si>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</si>
  <si>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</si>
  <si>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</si>
  <si>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</si>
  <si>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</si>
  <si>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</si>
  <si>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</si>
  <si>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</si>
  <si>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</si>
  <si>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</si>
  <si>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</si>
  <si>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</si>
  <si>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</si>
  <si>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</si>
  <si>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</si>
  <si>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</si>
  <si>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</si>
  <si>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</si>
  <si>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</si>
  <si>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</si>
  <si>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</si>
  <si>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</si>
  <si>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</si>
  <si>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</si>
  <si>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</si>
  <si>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</si>
  <si>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</si>
  <si>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</si>
  <si>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</si>
  <si>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</si>
  <si>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</si>
  <si>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</si>
  <si>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</si>
  <si>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</si>
  <si>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</si>
  <si>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</si>
  <si>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</si>
  <si>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</si>
  <si>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</si>
  <si>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</si>
  <si>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</si>
  <si>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</si>
  <si>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</si>
  <si>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</si>
  <si>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</si>
  <si>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</si>
  <si>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</si>
  <si>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</si>
  <si>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</si>
  <si>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</si>
  <si>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</si>
  <si>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</si>
  <si>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</si>
  <si>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</si>
  <si>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</si>
  <si>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</si>
  <si>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</si>
  <si>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</si>
  <si>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</si>
  <si>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</si>
  <si>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</si>
  <si>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</si>
  <si>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</si>
  <si>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</si>
  <si>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</si>
  <si>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</si>
  <si>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</si>
  <si>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</si>
  <si>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</si>
  <si>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</si>
  <si>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</si>
  <si>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</si>
  <si>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</si>
  <si>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</si>
  <si>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</si>
  <si>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</si>
  <si>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</si>
  <si>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</si>
  <si>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</si>
  <si>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</si>
  <si>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</si>
  <si>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</si>
  <si>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</si>
  <si>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</si>
  <si>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</si>
  <si>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</si>
  <si>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</si>
  <si>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</si>
  <si>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</si>
  <si>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</si>
  <si>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</si>
  <si>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</si>
  <si>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</si>
  <si>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</si>
  <si>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</si>
  <si>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</si>
  <si>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</si>
  <si>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</si>
  <si>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</si>
  <si>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</si>
  <si>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</si>
  <si>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</si>
  <si>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</si>
  <si>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</si>
  <si>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</si>
  <si>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</si>
  <si>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</si>
  <si>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</si>
  <si>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</si>
  <si>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</si>
  <si>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</si>
  <si>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</si>
  <si>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</si>
  <si>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</si>
  <si>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</si>
  <si>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</si>
  <si>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</si>
  <si>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</si>
  <si>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</si>
  <si>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</si>
  <si>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</si>
  <si>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</si>
  <si>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</si>
  <si>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</si>
  <si>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</si>
  <si>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</si>
  <si>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</si>
  <si>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</si>
  <si>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</si>
  <si>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</si>
  <si>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</si>
  <si>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</si>
  <si>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</si>
  <si>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</si>
  <si>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</si>
  <si>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</si>
  <si>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</si>
  <si>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</si>
  <si>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</si>
  <si>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</si>
  <si>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</si>
  <si>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</si>
  <si>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</si>
  <si>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</si>
  <si>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</si>
  <si>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</si>
  <si>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</si>
  <si>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</si>
  <si>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</si>
  <si>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</si>
  <si>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</si>
  <si>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</si>
  <si>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</si>
  <si>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</si>
  <si>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</si>
  <si>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</si>
  <si>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</si>
  <si>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</si>
  <si>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</si>
  <si>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</si>
  <si>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</si>
  <si>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</si>
  <si>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</si>
  <si>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</si>
  <si>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</si>
  <si>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</si>
  <si>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</si>
  <si>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</si>
  <si>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</si>
  <si>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</si>
  <si>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</si>
  <si>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</si>
  <si>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</si>
  <si>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</si>
  <si>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</si>
  <si>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</si>
  <si>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</si>
  <si>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</si>
  <si>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</si>
  <si>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</si>
  <si>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</si>
  <si>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</si>
  <si>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</si>
  <si>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</si>
  <si>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</si>
  <si>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</si>
  <si>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</si>
  <si>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</si>
  <si>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</si>
  <si>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</si>
  <si>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</si>
  <si>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</si>
  <si>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</si>
  <si>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</si>
  <si>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</si>
  <si>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</si>
  <si>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</si>
  <si>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</si>
  <si>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</si>
  <si>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</si>
  <si>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</si>
  <si>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</si>
  <si>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</si>
  <si>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</si>
  <si>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</si>
  <si>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</si>
  <si>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</si>
  <si>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</si>
  <si>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</si>
  <si>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</si>
  <si>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</si>
  <si>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</si>
  <si>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</si>
  <si>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</si>
  <si>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</si>
  <si>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</si>
  <si>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</si>
  <si>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</si>
  <si>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</si>
  <si>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</si>
  <si>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</si>
  <si>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</si>
  <si>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</si>
  <si>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</si>
  <si>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</si>
  <si>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</si>
  <si>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</si>
  <si>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</si>
  <si>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</si>
  <si>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</si>
  <si>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</si>
  <si>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</si>
  <si>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</si>
  <si>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</si>
  <si>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</si>
  <si>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</si>
  <si>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</si>
  <si>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</si>
  <si>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</si>
  <si>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</si>
  <si>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</si>
  <si>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</si>
  <si>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</si>
  <si>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</si>
  <si>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</si>
  <si>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</si>
  <si>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</si>
  <si>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</si>
  <si>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</si>
  <si>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</si>
  <si>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</si>
  <si>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</si>
  <si>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</si>
  <si>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</si>
  <si>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</si>
  <si>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</si>
  <si>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</si>
  <si>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</si>
  <si>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</si>
  <si>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</si>
  <si>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</si>
  <si>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</si>
  <si>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</si>
  <si>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</si>
  <si>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</si>
  <si>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</si>
  <si>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</si>
  <si>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</si>
  <si>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</si>
  <si>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</si>
  <si>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</si>
  <si>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</si>
  <si>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</si>
  <si>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</si>
  <si>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</si>
  <si>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</si>
  <si>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</si>
  <si>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</si>
  <si>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</si>
  <si>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</si>
  <si>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</si>
  <si>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</si>
  <si>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</si>
  <si>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</si>
  <si>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</si>
  <si>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</si>
  <si>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</si>
  <si>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</si>
  <si>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</si>
  <si>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</si>
  <si>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</si>
  <si>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</si>
  <si>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</si>
  <si>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</si>
  <si>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</si>
  <si>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</si>
  <si>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</si>
  <si>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</si>
  <si>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</si>
  <si>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</si>
  <si>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</si>
  <si>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</si>
  <si>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</si>
  <si>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</si>
  <si>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</si>
  <si>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</si>
  <si>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</si>
  <si>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</si>
  <si>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</si>
  <si>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</si>
  <si>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</si>
  <si>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</si>
  <si>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</si>
  <si>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</si>
  <si>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</si>
  <si>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</si>
  <si>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</si>
  <si>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</si>
  <si>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</si>
  <si>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</si>
  <si>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</si>
  <si>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</si>
  <si>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</si>
  <si>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</si>
  <si>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</si>
  <si>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</si>
  <si>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</si>
  <si>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</si>
  <si>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</si>
  <si>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</si>
  <si>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</si>
  <si>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</si>
  <si>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</si>
  <si>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</si>
  <si>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</si>
  <si>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</si>
  <si>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</si>
  <si>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</si>
  <si>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</si>
  <si>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</si>
  <si>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</si>
  <si>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</si>
  <si>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</si>
  <si>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</si>
  <si>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</si>
  <si>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</si>
  <si>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</si>
  <si>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</si>
  <si>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</si>
  <si>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</si>
  <si>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</si>
  <si>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</si>
  <si>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</si>
  <si>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</si>
  <si>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</si>
  <si>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</si>
  <si>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</si>
  <si>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</si>
  <si>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</si>
  <si>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</si>
  <si>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</si>
  <si>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</si>
  <si>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</si>
  <si>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</si>
  <si>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</si>
  <si>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</si>
  <si>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</si>
  <si>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</si>
  <si>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</si>
  <si>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</si>
  <si>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</si>
  <si>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</si>
  <si>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</si>
  <si>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</si>
  <si>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</si>
  <si>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</si>
  <si>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</si>
  <si>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</si>
  <si>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</si>
  <si>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</si>
  <si>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</si>
  <si>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</si>
  <si>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</si>
  <si>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</si>
  <si>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</si>
  <si>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</si>
  <si>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</si>
  <si>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</si>
  <si>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</si>
  <si>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</si>
  <si>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</si>
  <si>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</si>
  <si>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</si>
  <si>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</si>
  <si>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</si>
  <si>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</si>
  <si>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</si>
  <si>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</si>
  <si>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</si>
  <si>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</si>
  <si>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</si>
  <si>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</si>
  <si>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</si>
  <si>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</si>
  <si>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</si>
  <si>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</si>
  <si>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</si>
  <si>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</si>
  <si>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</si>
  <si>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</si>
  <si>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</si>
  <si>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</si>
  <si>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</si>
  <si>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</si>
  <si>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</si>
  <si>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</si>
  <si>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</si>
  <si>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</si>
  <si>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</si>
  <si>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</si>
  <si>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</si>
  <si>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</si>
  <si>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</si>
  <si>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</si>
  <si>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</si>
  <si>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</si>
  <si>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</si>
  <si>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</si>
  <si>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</si>
  <si>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</si>
  <si>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</si>
  <si>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</si>
  <si>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</si>
  <si>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</si>
  <si>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</si>
  <si>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</si>
  <si>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</si>
  <si>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</si>
  <si>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</si>
  <si>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</si>
  <si>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</si>
  <si>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</si>
  <si>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</si>
  <si>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</si>
  <si>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</si>
  <si>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</si>
  <si>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</si>
  <si>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</si>
  <si>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</si>
  <si>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</si>
  <si>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</si>
  <si>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</si>
  <si>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</si>
  <si>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</si>
  <si>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</si>
  <si>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</si>
  <si>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</si>
  <si>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</si>
  <si>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</si>
  <si>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</si>
  <si>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</si>
  <si>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</si>
  <si>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</si>
  <si>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</si>
  <si>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</si>
  <si>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</si>
  <si>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</si>
  <si>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</si>
  <si>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</si>
  <si>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</si>
  <si>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</si>
  <si>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</si>
  <si>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</si>
  <si>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</si>
  <si>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</si>
  <si>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</si>
  <si>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</si>
  <si>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</si>
  <si>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</si>
  <si>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</si>
  <si>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</si>
  <si>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</si>
  <si>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</si>
  <si>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</si>
  <si>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</si>
  <si>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</si>
  <si>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</si>
  <si>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</si>
  <si>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</si>
  <si>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</si>
  <si>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</si>
  <si>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</si>
  <si>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</si>
  <si>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</si>
  <si>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</si>
  <si>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</si>
  <si>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</si>
  <si>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</si>
  <si>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</si>
  <si>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</si>
  <si>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</si>
  <si>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</si>
  <si>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</si>
  <si>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</si>
  <si>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</si>
  <si>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</si>
  <si>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</si>
  <si>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</si>
  <si>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</si>
  <si>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</si>
  <si>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</si>
  <si>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</si>
  <si>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</si>
  <si>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</si>
  <si>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</si>
  <si>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</si>
  <si>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</si>
  <si>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</si>
  <si>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</si>
  <si>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</si>
  <si>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</si>
  <si>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</si>
  <si>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</si>
  <si>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</si>
  <si>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</si>
  <si>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</si>
  <si>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</si>
  <si>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</si>
  <si>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</si>
  <si>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</si>
  <si>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</si>
  <si>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</si>
  <si>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</si>
  <si>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</si>
  <si>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</si>
  <si>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</si>
  <si>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</si>
  <si>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</si>
  <si>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</si>
  <si>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</si>
  <si>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</si>
  <si>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</si>
  <si>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</si>
  <si>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</si>
  <si>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</si>
  <si>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</si>
  <si>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</si>
  <si>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</si>
  <si>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</si>
  <si>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</si>
  <si>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</si>
  <si>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</si>
  <si>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</si>
  <si>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</si>
  <si>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</si>
  <si>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</si>
  <si>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</si>
  <si>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</si>
  <si>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</si>
  <si>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</si>
  <si>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</si>
  <si>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</si>
  <si>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</si>
  <si>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</si>
  <si>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</si>
  <si>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</si>
  <si>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</si>
  <si>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</si>
  <si>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</si>
  <si>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</si>
  <si>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</si>
  <si>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</si>
  <si>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</si>
  <si>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</si>
  <si>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</si>
  <si>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</si>
  <si>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</si>
  <si>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</si>
  <si>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</si>
  <si>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</si>
  <si>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</si>
  <si>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</si>
  <si>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</si>
  <si>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</si>
  <si>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</si>
  <si>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</si>
  <si>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</si>
  <si>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</si>
  <si>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</si>
  <si>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</si>
  <si>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</si>
  <si>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</si>
  <si>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</si>
  <si>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</si>
  <si>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</si>
  <si>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</si>
  <si>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</si>
  <si>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</si>
  <si>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</si>
  <si>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</si>
  <si>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</si>
  <si>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</si>
  <si>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</si>
  <si>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</si>
  <si>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</si>
  <si>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</si>
  <si>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</si>
  <si>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</si>
  <si>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</si>
  <si>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</si>
  <si>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</si>
  <si>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</si>
  <si>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</si>
  <si>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</si>
  <si>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</si>
  <si>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</si>
  <si>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</si>
  <si>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</si>
  <si>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</si>
  <si>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</si>
  <si>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</si>
  <si>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</si>
  <si>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</si>
  <si>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</si>
  <si>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</si>
  <si>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</si>
  <si>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</si>
  <si>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</si>
  <si>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</si>
  <si>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</si>
  <si>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</si>
  <si>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</si>
  <si>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</si>
  <si>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</si>
  <si>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</si>
  <si>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</si>
  <si>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</si>
  <si>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</si>
  <si>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</si>
  <si>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</si>
  <si>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</si>
  <si>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</si>
  <si>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</si>
  <si>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</si>
  <si>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</si>
  <si>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</si>
  <si>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</si>
  <si>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</si>
  <si>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</si>
  <si>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</si>
  <si>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</si>
  <si>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</si>
  <si>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</si>
  <si>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</si>
  <si>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</si>
  <si>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</si>
  <si>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</si>
  <si>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</si>
  <si>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</si>
  <si>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</si>
  <si>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</si>
  <si>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</si>
  <si>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</si>
  <si>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</si>
  <si>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</si>
  <si>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</si>
  <si>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</si>
  <si>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</si>
  <si>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</si>
  <si>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</si>
  <si>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</si>
  <si>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</si>
  <si>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</si>
  <si>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</si>
  <si>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</si>
  <si>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</si>
  <si>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</si>
  <si>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</si>
  <si>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</si>
  <si>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</si>
  <si>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</si>
  <si>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</si>
  <si>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</si>
  <si>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</si>
  <si>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</si>
  <si>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</si>
  <si>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</si>
  <si>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</si>
  <si>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</si>
  <si>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</si>
  <si>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</si>
  <si>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</si>
  <si>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</si>
  <si>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</si>
  <si>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</si>
  <si>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</si>
  <si>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</si>
  <si>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</si>
  <si>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</si>
  <si>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</si>
  <si>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</si>
  <si>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</si>
  <si>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</si>
  <si>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</si>
  <si>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</si>
  <si>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</si>
  <si>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</si>
  <si>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</si>
  <si>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</si>
  <si>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</si>
  <si>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</si>
  <si>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</si>
  <si>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</si>
  <si>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</si>
  <si>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</si>
  <si>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</si>
  <si>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</si>
  <si>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</si>
  <si>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</si>
  <si>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</si>
  <si>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</si>
  <si>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</si>
  <si>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</si>
  <si>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</si>
  <si>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</si>
  <si>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</si>
  <si>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</si>
  <si>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</si>
  <si>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</si>
  <si>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</si>
  <si>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</si>
  <si>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</si>
  <si>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</si>
  <si>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</si>
  <si>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</si>
  <si>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</si>
  <si>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</si>
  <si>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</si>
  <si>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</si>
  <si>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</si>
  <si>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</si>
  <si>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</si>
  <si>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</si>
  <si>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</si>
  <si>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</si>
  <si>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</si>
  <si>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</si>
  <si>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</si>
  <si>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</si>
  <si>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</si>
  <si>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</si>
  <si>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</si>
  <si>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</si>
  <si>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</si>
  <si>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</si>
  <si>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</si>
  <si>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</si>
  <si>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</si>
  <si>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</si>
  <si>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</si>
  <si>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</si>
  <si>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</si>
  <si>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</si>
  <si>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</si>
  <si>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</si>
  <si>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</si>
  <si>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</si>
  <si>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</si>
  <si>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</si>
  <si>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</si>
  <si>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</si>
  <si>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</si>
  <si>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</si>
  <si>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</si>
  <si>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</si>
  <si>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</si>
  <si>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</si>
  <si>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</si>
  <si>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</si>
  <si>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</si>
  <si>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</si>
  <si>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</si>
  <si>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</si>
  <si>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</si>
  <si>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</si>
  <si>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</si>
  <si>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</si>
  <si>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</si>
  <si>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</si>
  <si>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</si>
  <si>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</si>
  <si>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</si>
  <si>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</si>
  <si>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</si>
  <si>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</si>
  <si>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</si>
  <si>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</si>
  <si>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</si>
  <si>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</si>
  <si>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</si>
  <si>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</si>
  <si>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</si>
  <si>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</si>
  <si>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</si>
  <si>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</si>
  <si>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</si>
  <si>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</si>
  <si>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</si>
  <si>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</si>
  <si>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</si>
  <si>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</si>
  <si>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</si>
  <si>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</si>
  <si>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</si>
  <si>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</si>
  <si>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</si>
  <si>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</si>
  <si>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</si>
  <si>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</si>
  <si>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</si>
  <si>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</si>
  <si>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</si>
  <si>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</si>
  <si>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</si>
  <si>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</si>
  <si>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</si>
  <si>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</si>
  <si>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</si>
  <si>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</si>
  <si>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</si>
  <si>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</si>
  <si>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</si>
  <si>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</si>
  <si>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</si>
  <si>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</si>
  <si>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</si>
  <si>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</si>
  <si>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</si>
  <si>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</si>
  <si>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</si>
  <si>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</si>
  <si>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</si>
  <si>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</si>
  <si>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</si>
  <si>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</si>
  <si>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</si>
  <si>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</si>
  <si>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</si>
  <si>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</si>
  <si>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</si>
  <si>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</si>
  <si>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</si>
  <si>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</si>
  <si>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</si>
  <si>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</si>
  <si>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</si>
  <si>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</si>
  <si>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</si>
  <si>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</si>
  <si>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</si>
  <si>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</si>
  <si>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</si>
  <si>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</si>
  <si>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</si>
  <si>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</si>
  <si>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</si>
  <si>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</si>
  <si>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</si>
  <si>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</si>
  <si>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</si>
  <si>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</si>
  <si>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</si>
  <si>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</si>
  <si>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</si>
  <si>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</si>
  <si>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</si>
  <si>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</si>
  <si>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</si>
  <si>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</si>
  <si>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</si>
  <si>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</si>
  <si>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</si>
  <si>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</si>
  <si>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</si>
  <si>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</si>
  <si>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</si>
  <si>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</si>
  <si>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</si>
  <si>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</si>
  <si>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</si>
  <si>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</si>
  <si>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</si>
  <si>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</si>
  <si>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</si>
  <si>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</si>
  <si>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</si>
  <si>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</si>
  <si>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</si>
  <si>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</si>
  <si>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</si>
  <si>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</si>
  <si>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</si>
  <si>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</si>
  <si>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</si>
  <si>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</si>
  <si>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</si>
  <si>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</si>
  <si>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</si>
  <si>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</si>
  <si>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</si>
  <si>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</si>
  <si>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</si>
  <si>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</si>
  <si>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</si>
  <si>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</si>
  <si>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</si>
  <si>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</si>
  <si>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</si>
  <si>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</si>
  <si>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</si>
  <si>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</si>
  <si>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</si>
  <si>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</si>
  <si>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</si>
  <si>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</si>
  <si>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</si>
  <si>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</si>
  <si>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</si>
  <si>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</si>
  <si>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</si>
  <si>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</si>
  <si>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</si>
  <si>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</si>
  <si>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</si>
  <si>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</si>
  <si>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</si>
  <si>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</si>
  <si>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</si>
  <si>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</si>
  <si>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</si>
  <si>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</si>
  <si>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</si>
  <si>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</si>
  <si>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</si>
  <si>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</si>
  <si>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</si>
  <si>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</si>
  <si>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</si>
  <si>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</si>
  <si>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</si>
  <si>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</si>
  <si>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</si>
  <si>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</si>
  <si>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</si>
  <si>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</si>
  <si>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</si>
  <si>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</si>
  <si>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</si>
  <si>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</si>
  <si>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</si>
  <si>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</si>
  <si>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</si>
  <si>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</si>
  <si>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</si>
  <si>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</si>
  <si>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</si>
  <si>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</si>
  <si>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</si>
  <si>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</si>
  <si>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</si>
  <si>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</si>
  <si>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</si>
  <si>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</si>
  <si>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</si>
  <si>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</si>
  <si>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</si>
  <si>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</si>
  <si>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</si>
  <si>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</si>
  <si>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</si>
  <si>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</si>
  <si>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</si>
  <si>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</si>
  <si>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</si>
  <si>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</si>
  <si>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</si>
  <si>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</si>
  <si>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</si>
  <si>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</si>
  <si>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</si>
  <si>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</si>
  <si>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</si>
  <si>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</si>
  <si>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</si>
  <si>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</si>
  <si>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</si>
  <si>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</si>
  <si>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</si>
  <si>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</si>
  <si>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</si>
  <si>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</si>
  <si>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</si>
  <si>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</si>
  <si>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</si>
  <si>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</si>
  <si>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</si>
  <si>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</si>
  <si>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</si>
  <si>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</si>
  <si>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</si>
  <si>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</si>
  <si>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</si>
  <si>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</si>
  <si>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</si>
  <si>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</si>
  <si>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</si>
  <si>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</si>
  <si>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</si>
  <si>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</si>
  <si>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</si>
  <si>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</si>
  <si>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</si>
  <si>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</si>
  <si>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</si>
  <si>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</si>
  <si>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</si>
  <si>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</si>
  <si>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</si>
  <si>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</si>
  <si>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</si>
  <si>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</si>
  <si>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</si>
  <si>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</si>
  <si>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</si>
  <si>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</si>
  <si>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</si>
  <si>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</si>
  <si>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</si>
  <si>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</si>
  <si>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</si>
  <si>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</si>
  <si>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</si>
  <si>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</si>
  <si>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</si>
  <si>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</si>
  <si>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</si>
  <si>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</si>
  <si>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</si>
  <si>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</si>
  <si>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</si>
  <si>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</si>
  <si>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</si>
  <si>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</si>
  <si>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</si>
  <si>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</si>
  <si>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</si>
  <si>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</si>
  <si>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</si>
  <si>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</si>
  <si>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</si>
  <si>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</si>
  <si>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</si>
  <si>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</si>
  <si>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</si>
  <si>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</si>
  <si>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</si>
  <si>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</si>
  <si>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</si>
  <si>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</si>
  <si>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</si>
  <si>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</si>
  <si>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</si>
  <si>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</si>
  <si>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</si>
  <si>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</si>
  <si>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</si>
  <si>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</si>
  <si>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</si>
  <si>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</si>
  <si>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</si>
  <si>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</si>
  <si>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</si>
  <si>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</si>
  <si>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</si>
  <si>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</si>
  <si>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</si>
  <si>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</si>
  <si>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</si>
  <si>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</si>
  <si>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</si>
  <si>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</si>
  <si>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</si>
  <si>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</si>
  <si>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</si>
  <si>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</si>
  <si>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</si>
  <si>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</si>
  <si>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</si>
  <si>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</si>
  <si>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</si>
  <si>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</si>
  <si>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</si>
  <si>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</si>
  <si>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</si>
  <si>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</si>
  <si>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</si>
  <si>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</si>
  <si>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</si>
  <si>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</si>
  <si>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</si>
  <si>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</si>
  <si>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</si>
  <si>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</si>
  <si>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</si>
  <si>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</si>
  <si>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</si>
  <si>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</si>
  <si>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</si>
  <si>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</si>
  <si>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</si>
  <si>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</si>
  <si>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</si>
  <si>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</si>
  <si>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</si>
  <si>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</si>
  <si>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</si>
  <si>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</si>
  <si>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</si>
  <si>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</si>
  <si>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</si>
  <si>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</si>
  <si>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</si>
  <si>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</si>
  <si>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</si>
  <si>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</si>
  <si>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</si>
  <si>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</si>
  <si>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</si>
  <si>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</si>
  <si>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</si>
  <si>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</si>
  <si>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</si>
  <si>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</si>
  <si>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</si>
  <si>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</si>
  <si>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</si>
  <si>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</si>
  <si>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</si>
  <si>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</si>
  <si>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</si>
  <si>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</si>
  <si>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</si>
  <si>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</si>
  <si>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</si>
  <si>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</si>
  <si>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</si>
  <si>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</si>
  <si>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</si>
  <si>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</si>
  <si>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</si>
  <si>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</si>
  <si>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</si>
  <si>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</si>
  <si>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</si>
  <si>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</si>
  <si>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</si>
  <si>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</si>
  <si>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</si>
  <si>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</si>
  <si>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</si>
  <si>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</si>
  <si>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</si>
  <si>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</si>
  <si>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</si>
  <si>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</si>
  <si>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</si>
  <si>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</si>
  <si>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</si>
  <si>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</si>
  <si>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</si>
  <si>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</si>
  <si>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</si>
  <si>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</si>
  <si>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</si>
  <si>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</si>
  <si>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</si>
  <si>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</si>
  <si>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</si>
  <si>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</si>
  <si>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</si>
  <si>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</si>
  <si>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</si>
  <si>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</si>
  <si>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</si>
  <si>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</si>
  <si>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</si>
  <si>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</si>
  <si>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</si>
  <si>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</si>
  <si>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</si>
  <si>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</si>
  <si>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</si>
  <si>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</si>
  <si>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</si>
  <si>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</si>
  <si>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</si>
  <si>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</si>
  <si>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</si>
  <si>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</si>
  <si>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</si>
  <si>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</si>
  <si>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</si>
  <si>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</si>
  <si>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</si>
  <si>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</si>
  <si>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</si>
  <si>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</si>
  <si>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</si>
  <si>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</si>
  <si>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</si>
  <si>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</si>
  <si>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</si>
  <si>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</si>
  <si>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</si>
  <si>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</si>
  <si>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</si>
  <si>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</si>
  <si>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</si>
  <si>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</si>
  <si>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</si>
  <si>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</si>
  <si>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</si>
  <si>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</si>
  <si>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</si>
  <si>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</si>
  <si>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</si>
  <si>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</si>
  <si>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</si>
  <si>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</si>
  <si>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</si>
  <si>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</si>
  <si>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</si>
  <si>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</si>
  <si>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</si>
  <si>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</si>
  <si>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</si>
  <si>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</si>
  <si>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</si>
  <si>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</si>
  <si>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</si>
  <si>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</si>
  <si>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</si>
  <si>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</si>
  <si>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</si>
  <si>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</si>
  <si>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</si>
  <si>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</si>
  <si>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</si>
  <si>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</si>
  <si>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</si>
  <si>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</si>
  <si>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</si>
  <si>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</si>
  <si>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</si>
  <si>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</si>
  <si>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</si>
  <si>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</si>
  <si>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</si>
  <si>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</si>
  <si>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</si>
  <si>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</si>
  <si>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</si>
  <si>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</si>
  <si>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</si>
  <si>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</si>
  <si>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</si>
  <si>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</si>
  <si>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</si>
  <si>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</si>
  <si>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</si>
  <si>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</si>
  <si>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</si>
  <si>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</si>
  <si>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</si>
  <si>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</si>
  <si>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</si>
  <si>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</si>
  <si>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</si>
  <si>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</si>
  <si>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</si>
  <si>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</si>
  <si>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</si>
  <si>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</si>
  <si>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</si>
  <si>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</si>
  <si>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</si>
  <si>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</si>
  <si>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</si>
  <si>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</si>
  <si>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</si>
  <si>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</si>
  <si>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</si>
  <si>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</si>
  <si>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</si>
  <si>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</si>
  <si>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</si>
  <si>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</si>
  <si>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</si>
  <si>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</si>
  <si>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</si>
  <si>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</si>
  <si>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</si>
  <si>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</si>
  <si>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</si>
  <si>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</si>
  <si>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</si>
  <si>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</si>
  <si>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</si>
  <si>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</si>
  <si>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</si>
  <si>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</si>
  <si>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</si>
  <si>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</si>
  <si>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</si>
  <si>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</si>
  <si>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</si>
  <si>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</si>
  <si>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</si>
  <si>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</si>
  <si>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</si>
  <si>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</si>
  <si>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</si>
  <si>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</si>
  <si>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</si>
  <si>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</si>
  <si>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</si>
  <si>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</si>
  <si>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</si>
  <si>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</si>
  <si>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</si>
  <si>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</si>
  <si>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</si>
  <si>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</si>
  <si>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</si>
  <si>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</si>
  <si>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</si>
  <si>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</si>
  <si>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</si>
  <si>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</si>
  <si>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</si>
  <si>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</si>
  <si>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</si>
  <si>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</si>
  <si>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</si>
  <si>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</si>
  <si>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</si>
  <si>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</si>
  <si>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</si>
  <si>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</si>
  <si>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</si>
  <si>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</si>
  <si>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</si>
  <si>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</si>
  <si>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</si>
  <si>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</si>
  <si>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</si>
  <si>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</si>
  <si>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</si>
  <si>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</si>
  <si>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</si>
  <si>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</si>
  <si>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</si>
  <si>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</si>
  <si>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</si>
  <si>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</si>
  <si>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</si>
  <si>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</si>
  <si>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</si>
  <si>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</si>
  <si>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</si>
  <si>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</si>
  <si>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</si>
  <si>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</si>
  <si>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</si>
  <si>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</si>
  <si>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</si>
  <si>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</si>
  <si>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</si>
  <si>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</si>
  <si>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</si>
  <si>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</si>
  <si>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</si>
  <si>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</si>
  <si>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</si>
  <si>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</si>
  <si>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</si>
  <si>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</si>
  <si>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</si>
  <si>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</si>
  <si>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</si>
  <si>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</si>
  <si>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</si>
  <si>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</si>
  <si>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</si>
  <si>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</si>
  <si>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</si>
  <si>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</si>
  <si>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</si>
  <si>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</si>
  <si>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</si>
  <si>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</si>
  <si>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</si>
  <si>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</si>
  <si>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</si>
  <si>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</si>
  <si>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</si>
  <si>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</si>
  <si>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</si>
  <si>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</si>
  <si>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</si>
  <si>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</si>
  <si>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</si>
  <si>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</si>
  <si>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</si>
  <si>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</si>
  <si>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</si>
  <si>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</si>
  <si>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</si>
  <si>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</si>
  <si>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</si>
  <si>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</si>
  <si>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</si>
  <si>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</si>
  <si>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</si>
  <si>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</si>
  <si>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</si>
  <si>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</si>
  <si>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</si>
  <si>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</si>
  <si>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</si>
  <si>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</si>
  <si>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</si>
  <si>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</si>
  <si>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</si>
  <si>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</si>
  <si>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</si>
  <si>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</si>
  <si>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</si>
  <si>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</si>
  <si>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</si>
  <si>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</si>
  <si>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</si>
  <si>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</si>
  <si>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</si>
  <si>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</si>
  <si>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</si>
  <si>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</si>
  <si>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</si>
  <si>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</si>
  <si>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</si>
  <si>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</si>
  <si>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</si>
  <si>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</si>
  <si>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</si>
  <si>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</si>
  <si>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</si>
  <si>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</si>
  <si>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</si>
  <si>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</si>
  <si>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</si>
  <si>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</si>
  <si>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</si>
  <si>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</si>
  <si>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</si>
  <si>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</si>
  <si>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</si>
  <si>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</si>
  <si>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</si>
  <si>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</si>
  <si>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</si>
  <si>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</si>
  <si>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</si>
  <si>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</si>
  <si>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</si>
  <si>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</si>
  <si>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</si>
  <si>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</si>
  <si>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</si>
  <si>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</si>
  <si>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</si>
  <si>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</si>
  <si>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</si>
  <si>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</si>
  <si>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</si>
  <si>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</si>
  <si>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</si>
  <si>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</si>
  <si>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</si>
  <si>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</si>
  <si>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</si>
  <si>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</si>
  <si>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</si>
  <si>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</si>
  <si>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</si>
  <si>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</si>
  <si>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</si>
  <si>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</si>
  <si>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</si>
  <si>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</si>
  <si>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</si>
  <si>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</si>
  <si>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</si>
  <si>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</si>
  <si>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</si>
  <si>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</si>
  <si>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</si>
  <si>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</si>
  <si>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</si>
  <si>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</si>
  <si>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</si>
  <si>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</si>
  <si>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</si>
  <si>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</si>
  <si>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</si>
  <si>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</si>
  <si>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</si>
  <si>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</si>
  <si>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</si>
  <si>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</si>
  <si>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</si>
  <si>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</si>
  <si>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</si>
  <si>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</si>
  <si>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</si>
  <si>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</si>
  <si>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</si>
  <si>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</si>
  <si>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</si>
  <si>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</si>
  <si>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</si>
  <si>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</si>
  <si>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</si>
  <si>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</si>
  <si>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</si>
  <si>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</si>
  <si>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</si>
  <si>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</si>
  <si>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</si>
  <si>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</si>
  <si>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</si>
  <si>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</si>
  <si>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</si>
  <si>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</si>
  <si>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</si>
  <si>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</si>
  <si>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</si>
  <si>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</si>
  <si>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</si>
  <si>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</si>
  <si>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</si>
  <si>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</si>
  <si>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</si>
  <si>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</si>
  <si>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</si>
  <si>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</si>
  <si>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</si>
  <si>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</si>
  <si>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</si>
  <si>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</si>
  <si>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</si>
  <si>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</si>
  <si>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</si>
  <si>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</si>
  <si>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</si>
  <si>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</si>
  <si>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</si>
  <si>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</si>
  <si>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</si>
  <si>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</si>
  <si>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</si>
  <si>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</si>
  <si>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</si>
  <si>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</si>
  <si>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</si>
  <si>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</si>
  <si>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</si>
  <si>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</si>
  <si>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</si>
  <si>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</si>
  <si>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</si>
  <si>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</si>
  <si>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</si>
  <si>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</si>
  <si>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</si>
  <si>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</si>
  <si>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</si>
  <si>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</si>
  <si>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</si>
  <si>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</si>
  <si>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</si>
  <si>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</si>
  <si>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</si>
  <si>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</si>
  <si>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</si>
  <si>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</si>
  <si>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</si>
  <si>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</si>
  <si>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</si>
  <si>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</si>
  <si>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</si>
  <si>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</si>
  <si>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</si>
  <si>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</si>
  <si>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</si>
  <si>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</si>
  <si>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</si>
  <si>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</si>
  <si>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</si>
  <si>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</si>
  <si>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</si>
  <si>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</si>
  <si>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</si>
  <si>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</si>
  <si>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</si>
  <si>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</si>
  <si>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</si>
  <si>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</si>
  <si>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</si>
  <si>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</si>
  <si>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</si>
  <si>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</si>
  <si>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</si>
  <si>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</si>
  <si>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</si>
  <si>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</si>
  <si>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</si>
  <si>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</si>
  <si>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</si>
  <si>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</si>
  <si>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</si>
  <si>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</si>
  <si>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</si>
  <si>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</si>
  <si>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</si>
  <si>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</si>
  <si>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</si>
  <si>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</si>
  <si>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</si>
  <si>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</si>
  <si>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</si>
  <si>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</si>
  <si>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</si>
  <si>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</si>
  <si>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</si>
  <si>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</si>
  <si>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</si>
  <si>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</si>
  <si>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</si>
  <si>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</si>
  <si>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</si>
  <si>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</si>
  <si>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</si>
  <si>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</si>
  <si>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</si>
  <si>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</si>
  <si>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</si>
  <si>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</si>
  <si>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</si>
  <si>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</si>
  <si>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</si>
  <si>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</si>
  <si>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</si>
  <si>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</si>
  <si>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</si>
  <si>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</si>
  <si>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</si>
  <si>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</si>
  <si>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</si>
  <si>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</si>
  <si>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</si>
  <si>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</si>
  <si>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</si>
  <si>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</si>
  <si>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</si>
  <si>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</si>
  <si>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</si>
  <si>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</si>
  <si>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</si>
  <si>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</si>
  <si>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</si>
  <si>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</si>
  <si>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</si>
  <si>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</si>
  <si>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</si>
  <si>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</si>
  <si>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</si>
  <si>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</si>
  <si>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</si>
  <si>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</si>
  <si>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</si>
  <si>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</si>
  <si>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</si>
  <si>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</si>
  <si>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</si>
  <si>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</si>
  <si>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</si>
  <si>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</si>
  <si>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</si>
  <si>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</si>
  <si>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</si>
  <si>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</si>
  <si>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</si>
  <si>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</si>
  <si>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</si>
  <si>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</si>
  <si>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</si>
  <si>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</si>
  <si>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</si>
  <si>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</si>
  <si>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</si>
  <si>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</si>
  <si>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</si>
  <si>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</si>
  <si>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</si>
  <si>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</si>
  <si>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</si>
  <si>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</si>
  <si>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</si>
  <si>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</si>
  <si>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</si>
  <si>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</si>
  <si>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</si>
  <si>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</si>
  <si>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</si>
  <si>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</si>
  <si>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</si>
  <si>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</si>
  <si>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</si>
  <si>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</si>
  <si>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</si>
  <si>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</si>
  <si>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</si>
  <si>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</si>
  <si>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</si>
  <si>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</si>
  <si>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</si>
  <si>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</si>
  <si>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</si>
  <si>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</si>
  <si>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</si>
  <si>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</si>
  <si>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</si>
  <si>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</si>
  <si>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</si>
  <si>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</si>
  <si>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</si>
  <si>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</si>
  <si>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</si>
  <si>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</si>
  <si>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</si>
  <si>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</si>
  <si>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</si>
  <si>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</si>
  <si>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</si>
  <si>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</si>
  <si>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</si>
  <si>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</si>
  <si>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</si>
  <si>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</si>
  <si>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</si>
  <si>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</si>
  <si>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</si>
  <si>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</si>
  <si>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</si>
  <si>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</si>
  <si>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</si>
  <si>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</si>
  <si>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</si>
  <si>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</si>
  <si>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</si>
  <si>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</si>
  <si>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</si>
  <si>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</si>
  <si>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</si>
  <si>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</si>
  <si>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</si>
  <si>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</si>
  <si>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</si>
  <si>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</si>
  <si>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</si>
  <si>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</si>
  <si>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</si>
  <si>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</si>
  <si>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</si>
  <si>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</si>
  <si>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</si>
  <si>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</si>
  <si>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</si>
  <si>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</si>
  <si>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</si>
  <si>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</si>
  <si>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</si>
  <si>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</si>
  <si>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</si>
  <si>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</si>
  <si>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</si>
  <si>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</si>
  <si>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</si>
  <si>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</si>
  <si>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</si>
  <si>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</si>
  <si>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</si>
  <si>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</si>
  <si>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</si>
  <si>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</si>
  <si>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</si>
  <si>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</si>
  <si>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</si>
  <si>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</si>
  <si>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</si>
  <si>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</si>
  <si>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</si>
  <si>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</si>
  <si>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</si>
  <si>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</si>
  <si>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</si>
  <si>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</si>
  <si>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</si>
  <si>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</si>
  <si>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</si>
  <si>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</si>
  <si>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</si>
  <si>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</si>
  <si>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</si>
  <si>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</si>
  <si>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</si>
  <si>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</si>
  <si>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</si>
  <si>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</si>
  <si>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</si>
  <si>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</si>
  <si>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</si>
  <si>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</si>
  <si>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</si>
  <si>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</si>
  <si>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</si>
  <si>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</si>
  <si>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</si>
  <si>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</si>
  <si>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</si>
  <si>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</si>
  <si>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</si>
  <si>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</si>
  <si>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</si>
  <si>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</si>
  <si>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</si>
  <si>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</si>
  <si>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</si>
  <si>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</si>
  <si>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</si>
  <si>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</si>
  <si>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</si>
  <si>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</si>
  <si>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</si>
  <si>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</si>
  <si>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</si>
  <si>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</si>
  <si>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</si>
  <si>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</si>
  <si>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</si>
  <si>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</si>
  <si>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</si>
  <si>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</si>
  <si>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</si>
  <si>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</si>
  <si>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</si>
  <si>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</si>
  <si>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</si>
  <si>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</si>
  <si>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</si>
  <si>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</si>
  <si>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</si>
  <si>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</si>
  <si>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</si>
  <si>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</si>
  <si>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</si>
  <si>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</si>
  <si>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</si>
  <si>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</si>
  <si>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</si>
  <si>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</si>
  <si>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</si>
  <si>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</si>
  <si>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</si>
  <si>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</si>
  <si>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</si>
  <si>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</si>
  <si>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</si>
  <si>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</si>
  <si>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</si>
  <si>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</si>
  <si>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</si>
  <si>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</si>
  <si>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</si>
  <si>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</si>
  <si>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</si>
  <si>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</si>
  <si>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</si>
  <si>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</si>
  <si>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</si>
  <si>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</si>
  <si>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</si>
  <si>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</si>
  <si>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</si>
  <si>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</si>
  <si>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</si>
  <si>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</si>
  <si>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</si>
  <si>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</si>
  <si>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</si>
  <si>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</si>
  <si>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</si>
  <si>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</si>
  <si>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</si>
  <si>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</si>
  <si>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</si>
  <si>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</si>
  <si>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</si>
  <si>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</si>
  <si>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</si>
  <si>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</si>
  <si>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</si>
  <si>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</si>
  <si>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</si>
  <si>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</si>
  <si>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</si>
  <si>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</si>
  <si>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</si>
  <si>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</si>
  <si>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</si>
  <si>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</si>
  <si>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</si>
  <si>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</si>
  <si>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</si>
  <si>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</si>
  <si>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</si>
  <si>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</si>
  <si>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</si>
  <si>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</si>
  <si>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</si>
  <si>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</si>
  <si>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</si>
  <si>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</si>
  <si>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</si>
  <si>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</si>
  <si>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</si>
  <si>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</si>
  <si>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</si>
  <si>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</si>
  <si>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</si>
  <si>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</si>
  <si>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</si>
  <si>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</si>
  <si>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</si>
  <si>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</si>
  <si>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</si>
  <si>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</si>
  <si>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</si>
  <si>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</si>
  <si>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</si>
  <si>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</si>
  <si>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</si>
  <si>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</si>
  <si>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</si>
  <si>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</si>
  <si>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</si>
  <si>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</si>
  <si>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</si>
  <si>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</si>
  <si>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</si>
  <si>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</si>
  <si>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</si>
  <si>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</si>
  <si>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</si>
  <si>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</si>
  <si>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</si>
  <si>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</si>
  <si>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</si>
  <si>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</si>
  <si>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</si>
  <si>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</si>
  <si>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</si>
  <si>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</si>
  <si>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</si>
  <si>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</si>
  <si>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</si>
  <si>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</si>
  <si>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</si>
  <si>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</si>
  <si>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</si>
  <si>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</si>
  <si>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</si>
  <si>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</si>
  <si>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</si>
  <si>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</si>
  <si>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</si>
  <si>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</si>
  <si>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</si>
  <si>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</si>
  <si>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</si>
  <si>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</si>
  <si>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</si>
  <si>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</si>
  <si>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</si>
  <si>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</si>
  <si>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</si>
  <si>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</si>
  <si>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</si>
  <si>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</si>
  <si>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</si>
  <si>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</si>
  <si>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</si>
  <si>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</si>
  <si>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</si>
  <si>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</si>
  <si>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</si>
  <si>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</si>
  <si>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</si>
  <si>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</si>
  <si>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</si>
  <si>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</si>
  <si>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</si>
  <si>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</si>
  <si>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</si>
  <si>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</si>
  <si>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</si>
  <si>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</si>
  <si>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</si>
  <si>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</si>
  <si>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</si>
  <si>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</si>
  <si>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</si>
  <si>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</si>
  <si>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</si>
  <si>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</si>
  <si>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</si>
  <si>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</si>
  <si>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</si>
  <si>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</si>
  <si>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</si>
  <si>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</si>
  <si>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</si>
  <si>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</si>
  <si>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</si>
  <si>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</si>
  <si>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</si>
  <si>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</si>
  <si>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</si>
  <si>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</si>
  <si>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</si>
  <si>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</si>
  <si>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</si>
  <si>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</si>
  <si>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</si>
  <si>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</si>
  <si>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</si>
  <si>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</si>
  <si>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</si>
  <si>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</si>
  <si>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</si>
  <si>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</si>
  <si>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</si>
  <si>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</si>
  <si>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</si>
  <si>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</si>
  <si>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</si>
  <si>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</si>
  <si>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</si>
  <si>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</si>
  <si>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</si>
  <si>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</si>
  <si>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</si>
  <si>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</si>
  <si>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</si>
  <si>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</si>
  <si>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</si>
  <si>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</si>
  <si>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</si>
  <si>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</si>
  <si>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</si>
  <si>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</si>
  <si>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</si>
  <si>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</si>
  <si>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</si>
  <si>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</si>
  <si>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</si>
  <si>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</si>
  <si>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</si>
  <si>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</si>
  <si>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</si>
  <si>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</si>
  <si>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</si>
  <si>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</si>
  <si>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</si>
  <si>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</si>
  <si>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</si>
  <si>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</si>
  <si>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</si>
  <si>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</si>
  <si>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</si>
  <si>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</si>
  <si>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</si>
  <si>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</si>
  <si>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</si>
  <si>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</si>
  <si>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</si>
  <si>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</si>
  <si>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</si>
  <si>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</si>
  <si>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</si>
  <si>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</si>
  <si>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</si>
  <si>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</si>
  <si>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</si>
  <si>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</si>
  <si>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</si>
  <si>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</si>
  <si>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</si>
  <si>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</si>
  <si>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</si>
  <si>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</si>
  <si>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</si>
  <si>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</si>
  <si>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</si>
  <si>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</si>
  <si>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</si>
  <si>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</si>
  <si>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</si>
  <si>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</si>
  <si>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</si>
  <si>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</si>
  <si>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</si>
  <si>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</si>
  <si>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</si>
  <si>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</si>
  <si>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</si>
  <si>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</si>
  <si>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</si>
  <si>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</si>
  <si>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</si>
  <si>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</si>
  <si>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</si>
  <si>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</si>
  <si>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</si>
  <si>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</si>
  <si>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</si>
  <si>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</si>
  <si>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</si>
  <si>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</si>
  <si>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</si>
  <si>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</si>
  <si>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</si>
  <si>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</si>
  <si>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</si>
  <si>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</si>
  <si>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</si>
  <si>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</si>
  <si>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</si>
  <si>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</si>
  <si>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</si>
  <si>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</si>
  <si>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</si>
  <si>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</si>
  <si>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</si>
  <si>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</si>
  <si>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</si>
  <si>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</si>
  <si>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</si>
  <si>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</si>
  <si>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</si>
  <si>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</si>
  <si>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</si>
  <si>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</si>
  <si>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</si>
  <si>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</si>
  <si>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</si>
  <si>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</si>
  <si>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</si>
  <si>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</si>
  <si>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</si>
  <si>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</si>
  <si>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</si>
  <si>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</si>
  <si>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</si>
  <si>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</si>
  <si>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</si>
  <si>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</si>
  <si>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</si>
  <si>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</si>
  <si>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</si>
  <si>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</si>
  <si>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</si>
  <si>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</si>
  <si>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</si>
  <si>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</si>
  <si>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</si>
  <si>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</si>
  <si>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</si>
  <si>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</si>
  <si>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</si>
  <si>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</si>
  <si>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</si>
  <si>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</si>
  <si>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</si>
  <si>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</si>
  <si>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</si>
  <si>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</si>
  <si>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</si>
  <si>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</si>
  <si>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</si>
  <si>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</si>
  <si>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</si>
  <si>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</si>
  <si>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</si>
  <si>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</si>
  <si>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</si>
  <si>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</si>
  <si>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</si>
  <si>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</si>
  <si>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</si>
  <si>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</si>
  <si>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</si>
  <si>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</si>
  <si>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</si>
  <si>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</si>
  <si>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</si>
  <si>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</si>
  <si>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</si>
  <si>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</si>
  <si>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</si>
  <si>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</si>
  <si>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</si>
  <si>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</si>
  <si>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</si>
  <si>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</si>
  <si>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</si>
  <si>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</si>
  <si>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</si>
  <si>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</si>
  <si>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</si>
  <si>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</si>
  <si>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</si>
  <si>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</si>
  <si>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</si>
  <si>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</si>
  <si>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</si>
  <si>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</si>
  <si>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</si>
  <si>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</si>
  <si>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</si>
  <si>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</si>
  <si>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</si>
  <si>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</si>
  <si>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</si>
  <si>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</si>
  <si>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</si>
  <si>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</si>
  <si>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</si>
  <si>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</si>
  <si>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</si>
  <si>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</si>
  <si>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</si>
  <si>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</si>
  <si>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</si>
  <si>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</si>
  <si>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</si>
  <si>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</si>
  <si>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</si>
  <si>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</si>
  <si>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</si>
  <si>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</si>
  <si>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</si>
  <si>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</si>
  <si>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</si>
  <si>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</si>
  <si>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</si>
  <si>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</si>
  <si>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</si>
  <si>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</si>
  <si>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</si>
  <si>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</si>
  <si>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</si>
  <si>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</si>
  <si>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</si>
  <si>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</si>
  <si>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</si>
  <si>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</si>
  <si>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</si>
  <si>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</si>
  <si>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</si>
  <si>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</si>
  <si>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</si>
  <si>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</si>
  <si>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</si>
  <si>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</si>
  <si>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</si>
  <si>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</si>
  <si>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</si>
  <si>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</si>
  <si>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</si>
  <si>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</si>
  <si>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</si>
  <si>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</si>
  <si>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</si>
  <si>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</si>
  <si>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</si>
  <si>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</si>
  <si>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</si>
  <si>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</si>
  <si>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</si>
  <si>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</si>
  <si>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</si>
  <si>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</si>
  <si>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</si>
  <si>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</si>
  <si>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</si>
  <si>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</si>
  <si>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</si>
  <si>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</si>
  <si>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</si>
  <si>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</si>
  <si>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</si>
  <si>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</si>
  <si>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</si>
  <si>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</si>
  <si>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</si>
  <si>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</si>
  <si>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</si>
  <si>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</si>
  <si>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</si>
  <si>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</si>
  <si>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</si>
  <si>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</si>
  <si>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</si>
  <si>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</si>
  <si>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</si>
  <si>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</si>
  <si>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</si>
  <si>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</si>
  <si>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</si>
  <si>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</si>
  <si>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</si>
  <si>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</si>
  <si>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</si>
  <si>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</si>
  <si>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</si>
  <si>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</si>
  <si>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</si>
  <si>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</si>
  <si>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</si>
  <si>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</si>
  <si>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</si>
  <si>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</si>
  <si>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</si>
  <si>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</si>
  <si>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</si>
  <si>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</si>
  <si>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</si>
  <si>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</si>
  <si>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</si>
  <si>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</si>
  <si>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</si>
  <si>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</si>
  <si>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</si>
  <si>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</si>
  <si>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</si>
  <si>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</si>
  <si>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</si>
  <si>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</si>
  <si>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</si>
  <si>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</si>
  <si>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</si>
  <si>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</si>
  <si>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</si>
  <si>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</si>
  <si>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</si>
  <si>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</si>
  <si>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</si>
  <si>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</si>
  <si>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</si>
  <si>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</si>
  <si>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</si>
  <si>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</si>
  <si>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</si>
  <si>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</si>
  <si>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</si>
  <si>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</si>
  <si>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</si>
  <si>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</si>
  <si>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</si>
  <si>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</si>
  <si>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</si>
  <si>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</si>
  <si>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</si>
  <si>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</si>
  <si>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</si>
  <si>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</si>
  <si>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</si>
  <si>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</si>
  <si>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</si>
  <si>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</si>
  <si>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</si>
  <si>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</si>
  <si>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</si>
  <si>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</si>
  <si>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</si>
  <si>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</si>
  <si>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</si>
  <si>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</si>
  <si>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</si>
  <si>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</si>
  <si>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</si>
  <si>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</si>
  <si>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</si>
  <si>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</si>
  <si>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</si>
  <si>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</si>
  <si>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</si>
  <si>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</si>
  <si>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</si>
  <si>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</si>
  <si>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</si>
  <si>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</si>
  <si>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</si>
  <si>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</si>
  <si>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</si>
  <si>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</si>
  <si>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</si>
  <si>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</si>
  <si>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</si>
  <si>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</si>
  <si>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</si>
  <si>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</si>
  <si>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</si>
  <si>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</si>
  <si>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</si>
  <si>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</si>
  <si>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</si>
  <si>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</si>
  <si>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</si>
  <si>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</si>
  <si>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</si>
  <si>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</si>
  <si>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</si>
  <si>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</si>
  <si>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</si>
  <si>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</si>
  <si>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</si>
  <si>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</si>
  <si>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</si>
  <si>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</si>
  <si>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</si>
  <si>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</si>
  <si>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</si>
  <si>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</si>
  <si>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</si>
  <si>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</si>
  <si>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</si>
  <si>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</si>
  <si>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</si>
  <si>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</si>
  <si>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</si>
  <si>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</si>
  <si>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</si>
  <si>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</si>
  <si>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</si>
  <si>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</si>
  <si>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</si>
  <si>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</si>
  <si>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</si>
  <si>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</si>
  <si>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</si>
  <si>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</si>
  <si>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</si>
  <si>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</si>
  <si>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</si>
  <si>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</si>
  <si>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</si>
  <si>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</si>
  <si>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</si>
  <si>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</si>
  <si>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</si>
  <si>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</si>
  <si>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</si>
  <si>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</si>
  <si>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</si>
  <si>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</si>
  <si>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</si>
  <si>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</si>
  <si>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</si>
  <si>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</si>
  <si>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</si>
  <si>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</si>
  <si>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</si>
  <si>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</si>
  <si>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</si>
  <si>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</si>
  <si>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</si>
  <si>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</si>
  <si>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</si>
  <si>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</si>
  <si>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</si>
  <si>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</si>
  <si>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</si>
  <si>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</si>
  <si>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</si>
  <si>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</si>
  <si>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</si>
  <si>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</si>
  <si>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</si>
  <si>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</si>
  <si>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</si>
  <si>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</si>
  <si>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</si>
  <si>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</si>
  <si>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</si>
  <si>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</si>
  <si>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</si>
  <si>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</si>
  <si>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</si>
  <si>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</si>
  <si>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</si>
  <si>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</si>
  <si>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</si>
  <si>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</si>
  <si>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</si>
  <si>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</si>
  <si>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</si>
  <si>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</si>
  <si>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</si>
  <si>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</si>
  <si>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</si>
  <si>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</si>
  <si>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</si>
  <si>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</si>
  <si>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</si>
  <si>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</si>
  <si>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</si>
  <si>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</si>
  <si>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</si>
  <si>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</si>
  <si>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</si>
  <si>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</si>
  <si>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</si>
  <si>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</si>
  <si>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</si>
  <si>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</si>
  <si>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</si>
  <si>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</si>
  <si>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</si>
  <si>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</si>
  <si>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</si>
  <si>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</si>
  <si>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</si>
  <si>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</si>
  <si>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</si>
  <si>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</si>
  <si>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</si>
  <si>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</si>
  <si>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</si>
  <si>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</si>
  <si>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</si>
  <si>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</si>
  <si>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</si>
  <si>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</si>
  <si>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</si>
  <si>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</si>
  <si>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</si>
  <si>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</si>
  <si>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</si>
  <si>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</si>
  <si>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</si>
  <si>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</si>
  <si>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</si>
  <si>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</si>
  <si>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</si>
  <si>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</si>
  <si>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</si>
  <si>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</si>
  <si>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</si>
  <si>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</si>
  <si>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</si>
  <si>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</si>
  <si>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</si>
  <si>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</si>
  <si>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</si>
  <si>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</si>
  <si>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</si>
  <si>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</si>
  <si>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</si>
  <si>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</si>
  <si>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</si>
  <si>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</si>
  <si>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</si>
  <si>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</si>
  <si>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</si>
  <si>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</si>
  <si>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</si>
  <si>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</si>
  <si>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</si>
  <si>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</si>
  <si>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</si>
  <si>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</si>
  <si>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</si>
  <si>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</si>
  <si>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</si>
  <si>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</si>
  <si>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</si>
  <si>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</si>
  <si>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</si>
  <si>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</si>
  <si>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</si>
  <si>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</si>
  <si>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</si>
  <si>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</si>
  <si>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</si>
  <si>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</si>
  <si>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</si>
  <si>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</si>
  <si>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</si>
  <si>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</si>
  <si>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</si>
  <si>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</si>
  <si>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</si>
  <si>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</si>
  <si>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</si>
  <si>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</si>
  <si>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</si>
  <si>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</si>
  <si>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</si>
  <si>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</si>
  <si>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</si>
  <si>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</si>
  <si>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</si>
  <si>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</si>
  <si>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</si>
  <si>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</si>
  <si>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</si>
  <si>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</si>
  <si>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</si>
  <si>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</si>
  <si>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</si>
  <si>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</si>
  <si>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</si>
  <si>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</si>
  <si>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</si>
  <si>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</si>
  <si>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</si>
  <si>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</si>
  <si>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</si>
  <si>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</si>
  <si>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</si>
  <si>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</si>
  <si>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</si>
  <si>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</si>
  <si>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</si>
  <si>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</si>
  <si>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</si>
  <si>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</si>
  <si>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</si>
  <si>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</si>
  <si>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</si>
  <si>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</si>
  <si>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</si>
  <si>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</si>
  <si>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</si>
  <si>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</si>
  <si>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</si>
  <si>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</si>
  <si>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</si>
  <si>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</si>
  <si>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</si>
  <si>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</si>
  <si>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</si>
  <si>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</si>
  <si>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</si>
  <si>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</si>
  <si>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</si>
  <si>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</si>
  <si>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</si>
  <si>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</si>
  <si>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</si>
  <si>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</si>
  <si>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</si>
  <si>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</si>
  <si>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</si>
  <si>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</si>
  <si>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</si>
  <si>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</si>
  <si>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</si>
  <si>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</si>
  <si>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</si>
  <si>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</si>
  <si>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</si>
  <si>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</si>
  <si>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</si>
  <si>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</si>
  <si>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</si>
  <si>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</si>
  <si>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</si>
  <si>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</si>
  <si>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</si>
  <si>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</si>
  <si>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</si>
  <si>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</si>
  <si>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</si>
  <si>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</si>
  <si>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</si>
  <si>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</si>
  <si>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</si>
  <si>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</si>
  <si>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</si>
  <si>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</si>
  <si>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</si>
  <si>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</si>
  <si>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</si>
  <si>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</si>
  <si>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</si>
  <si>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</si>
  <si>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</si>
  <si>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</si>
  <si>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</si>
  <si>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</si>
  <si>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</si>
  <si>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</si>
  <si>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</si>
  <si>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</si>
  <si>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</si>
  <si>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</si>
  <si>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</si>
  <si>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</si>
  <si>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</si>
  <si>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</si>
  <si>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</si>
  <si>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</si>
  <si>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</si>
  <si>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</si>
  <si>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</si>
  <si>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</si>
  <si>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</si>
  <si>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</si>
  <si>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</si>
  <si>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</si>
  <si>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</si>
  <si>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</si>
  <si>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</si>
  <si>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</si>
  <si>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</si>
  <si>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</si>
  <si>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</si>
  <si>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</si>
  <si>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</si>
  <si>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</si>
  <si>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</si>
  <si>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</si>
  <si>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</si>
  <si>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</si>
  <si>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</si>
  <si>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</si>
  <si>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</si>
  <si>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</si>
  <si>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</si>
  <si>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</si>
  <si>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</si>
  <si>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</si>
  <si>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</si>
  <si>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</si>
  <si>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</si>
  <si>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</si>
  <si>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</si>
  <si>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</si>
  <si>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</si>
  <si>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</si>
  <si>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</si>
  <si>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</si>
  <si>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</si>
  <si>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</si>
  <si>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</si>
  <si>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</si>
  <si>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</si>
  <si>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</si>
  <si>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</si>
  <si>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</si>
  <si>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</si>
  <si>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</si>
  <si>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</si>
  <si>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</si>
  <si>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</si>
  <si>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</si>
  <si>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</si>
  <si>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</si>
  <si>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</si>
  <si>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</si>
  <si>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</si>
  <si>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</si>
  <si>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</si>
  <si>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</si>
  <si>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</si>
  <si>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</si>
  <si>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</si>
  <si>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</si>
  <si>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</si>
  <si>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</si>
  <si>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</si>
  <si>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</si>
  <si>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</si>
  <si>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</si>
  <si>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</si>
  <si>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</si>
  <si>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</si>
  <si>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</si>
  <si>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</si>
  <si>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</si>
  <si>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</si>
  <si>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</si>
  <si>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</si>
  <si>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</si>
  <si>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</si>
  <si>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</si>
  <si>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</si>
  <si>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</si>
  <si>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</si>
  <si>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</si>
  <si>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</si>
  <si>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</si>
  <si>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</si>
  <si>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</si>
  <si>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</si>
  <si>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</si>
  <si>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</si>
  <si>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</si>
  <si>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</si>
  <si>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</si>
  <si>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</si>
  <si>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</si>
  <si>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</si>
  <si>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</si>
  <si>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</si>
  <si>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</si>
  <si>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</si>
  <si>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</si>
  <si>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</si>
  <si>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</si>
  <si>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</si>
  <si>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</si>
  <si>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</si>
  <si>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</si>
  <si>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</si>
  <si>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</si>
  <si>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</si>
  <si>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</si>
  <si>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</si>
  <si>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</si>
  <si>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</si>
  <si>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</si>
  <si>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</si>
  <si>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</si>
  <si>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</si>
  <si>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</si>
  <si>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</si>
  <si>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</si>
  <si>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</si>
  <si>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</si>
  <si>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</si>
  <si>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</si>
  <si>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</si>
  <si>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</si>
  <si>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</si>
  <si>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</si>
  <si>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</si>
  <si>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</si>
  <si>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</si>
  <si>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</si>
  <si>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</si>
  <si>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</si>
  <si>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</si>
  <si>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</si>
  <si>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</si>
  <si>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</si>
  <si>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</si>
  <si>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</si>
  <si>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</si>
  <si>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</si>
  <si>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</si>
  <si>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</si>
  <si>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</si>
  <si>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</si>
  <si>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</si>
  <si>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</si>
  <si>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</si>
  <si>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</si>
  <si>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</si>
  <si>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</si>
  <si>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</si>
  <si>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</si>
  <si>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</si>
  <si>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</si>
  <si>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</si>
  <si>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</si>
  <si>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</si>
  <si>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</si>
  <si>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</si>
  <si>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</si>
  <si>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</si>
  <si>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</si>
  <si>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</si>
  <si>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</si>
  <si>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</si>
  <si>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</si>
  <si>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</si>
  <si>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</si>
  <si>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</si>
  <si>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</si>
  <si>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</si>
  <si>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</si>
  <si>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</si>
  <si>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</si>
  <si>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</si>
  <si>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</si>
  <si>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</si>
  <si>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</si>
  <si>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</si>
  <si>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</si>
  <si>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</si>
  <si>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</si>
  <si>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</si>
  <si>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</si>
  <si>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</si>
  <si>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</si>
  <si>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</si>
  <si>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</si>
  <si>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</si>
  <si>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</si>
  <si>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</si>
  <si>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</si>
  <si>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</si>
  <si>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</si>
  <si>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</si>
  <si>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</si>
  <si>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</si>
  <si>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</si>
  <si>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</si>
  <si>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</si>
  <si>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</si>
  <si>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</si>
  <si>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</si>
  <si>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</si>
  <si>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</si>
  <si>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</si>
  <si>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</si>
  <si>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</si>
  <si>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</si>
  <si>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</si>
  <si>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</si>
  <si>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</si>
  <si>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</si>
  <si>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</si>
  <si>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</si>
  <si>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</si>
  <si>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</si>
  <si>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</si>
  <si>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</si>
  <si>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</si>
  <si>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</si>
  <si>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</si>
  <si>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</si>
  <si>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</si>
  <si>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</si>
  <si>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</si>
  <si>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</si>
  <si>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</si>
  <si>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</si>
  <si>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</si>
  <si>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</si>
  <si>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</si>
  <si>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</si>
  <si>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</si>
  <si>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</si>
  <si>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</si>
  <si>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</si>
  <si>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</si>
  <si>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</si>
  <si>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</si>
  <si>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</si>
  <si>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</si>
  <si>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</si>
  <si>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</si>
  <si>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</si>
  <si>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</si>
  <si>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</si>
  <si>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</si>
  <si>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</si>
  <si>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</si>
  <si>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</si>
  <si>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</si>
  <si>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</si>
  <si>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</si>
  <si>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</si>
  <si>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</si>
  <si>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</si>
  <si>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</si>
  <si>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</si>
  <si>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</si>
  <si>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</si>
  <si>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</si>
  <si>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</si>
  <si>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</si>
  <si>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</si>
  <si>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</si>
  <si>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</si>
  <si>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</si>
  <si>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</si>
  <si>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</si>
  <si>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</si>
  <si>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</si>
  <si>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</si>
  <si>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</si>
  <si>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</si>
  <si>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</si>
  <si>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</si>
  <si>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</si>
  <si>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</si>
  <si>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</si>
  <si>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</si>
  <si>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</si>
  <si>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</si>
  <si>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</si>
  <si>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</si>
  <si>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</si>
  <si>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</si>
  <si>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</si>
  <si>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</si>
  <si>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</si>
  <si>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</si>
  <si>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</si>
  <si>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</si>
  <si>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</si>
  <si>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</si>
  <si>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</si>
  <si>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</si>
  <si>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</si>
  <si>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</si>
  <si>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</si>
  <si>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</si>
  <si>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</si>
  <si>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</si>
  <si>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</si>
  <si>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</si>
  <si>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</si>
  <si>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</si>
  <si>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</si>
  <si>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</si>
  <si>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</si>
  <si>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</si>
  <si>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</si>
  <si>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</si>
  <si>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</si>
  <si>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</si>
  <si>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</si>
  <si>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</si>
  <si>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</si>
  <si>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</si>
  <si>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</si>
  <si>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</si>
  <si>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</si>
  <si>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</si>
  <si>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</si>
  <si>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</si>
  <si>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</si>
  <si>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</si>
  <si>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</si>
  <si>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</si>
  <si>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</si>
  <si>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</si>
  <si>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</si>
  <si>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</si>
  <si>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</si>
  <si>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</si>
  <si>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</si>
  <si>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</si>
  <si>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</si>
  <si>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</si>
  <si>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</si>
  <si>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</si>
  <si>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</si>
  <si>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</si>
  <si>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</si>
  <si>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</si>
  <si>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</si>
  <si>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</si>
  <si>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</si>
  <si>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</si>
  <si>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</si>
  <si>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</si>
  <si>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</si>
  <si>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</si>
  <si>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</si>
  <si>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</si>
  <si>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</si>
  <si>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</si>
  <si>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</si>
  <si>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</si>
  <si>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</si>
  <si>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</si>
  <si>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</si>
  <si>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</si>
  <si>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</si>
  <si>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</si>
  <si>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</si>
  <si>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</si>
  <si>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</si>
  <si>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</si>
  <si>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</si>
  <si>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</si>
  <si>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</si>
  <si>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</si>
  <si>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</si>
  <si>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</si>
  <si>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</si>
  <si>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</si>
  <si>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</si>
  <si>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</si>
  <si>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</si>
  <si>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</si>
  <si>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</si>
  <si>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</si>
  <si>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</si>
  <si>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</si>
  <si>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</si>
  <si>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</si>
  <si>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</si>
  <si>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</si>
  <si>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</si>
  <si>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</si>
  <si>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</si>
  <si>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</si>
  <si>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</si>
  <si>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</si>
  <si>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</si>
  <si>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</si>
  <si>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</si>
  <si>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</si>
  <si>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</si>
  <si>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</si>
  <si>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</si>
  <si>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</si>
  <si>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</si>
  <si>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</si>
  <si>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</si>
  <si>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</si>
  <si>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</si>
  <si>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</si>
  <si>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</si>
  <si>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</si>
  <si>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</si>
  <si>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</si>
  <si>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</si>
  <si>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</si>
  <si>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</si>
  <si>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</si>
  <si>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</si>
  <si>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</si>
  <si>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</si>
  <si>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</si>
  <si>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</si>
  <si>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</si>
  <si>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</si>
  <si>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</si>
  <si>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</si>
  <si>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</si>
  <si>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</si>
  <si>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</si>
  <si>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</si>
  <si>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</si>
  <si>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</si>
  <si>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</si>
  <si>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</si>
  <si>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</si>
  <si>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</si>
  <si>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</si>
  <si>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</si>
  <si>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</si>
  <si>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</si>
  <si>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</si>
  <si>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</si>
  <si>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</si>
  <si>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</si>
  <si>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</si>
  <si>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</si>
  <si>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</si>
  <si>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</si>
  <si>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</si>
  <si>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</si>
  <si>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</si>
  <si>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</si>
  <si>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</si>
  <si>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</si>
  <si>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</si>
  <si>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</si>
  <si>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</si>
  <si>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</si>
  <si>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</si>
  <si>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</si>
  <si>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</si>
  <si>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</si>
  <si>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</si>
  <si>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</si>
  <si>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</si>
  <si>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</si>
  <si>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</si>
  <si>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</si>
  <si>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</si>
  <si>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</si>
  <si>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</si>
  <si>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</si>
  <si>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</si>
  <si>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</si>
  <si>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</si>
  <si>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</si>
  <si>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</si>
  <si>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</si>
  <si>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</si>
  <si>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</si>
  <si>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</si>
  <si>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</si>
  <si>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</si>
  <si>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</si>
  <si>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</si>
  <si>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</si>
  <si>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</si>
  <si>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</si>
  <si>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</si>
  <si>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</si>
  <si>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</si>
  <si>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</si>
  <si>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</si>
  <si>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</si>
  <si>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</si>
  <si>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</si>
  <si>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</si>
  <si>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</si>
  <si>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</si>
  <si>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</si>
  <si>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</si>
  <si>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</si>
  <si>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</si>
  <si>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</si>
  <si>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</si>
  <si>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</si>
  <si>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</si>
  <si>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</si>
  <si>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</si>
  <si>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</si>
  <si>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</si>
  <si>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</si>
  <si>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</si>
  <si>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</si>
  <si>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</si>
  <si>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</si>
  <si>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</si>
  <si>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</si>
  <si>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</si>
  <si>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</si>
  <si>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</si>
  <si>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</si>
  <si>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</si>
  <si>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</si>
  <si>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</si>
  <si>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</si>
  <si>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</si>
  <si>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</si>
  <si>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</si>
  <si>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</si>
  <si>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</si>
  <si>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</si>
  <si>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</si>
  <si>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</si>
  <si>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</si>
  <si>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</si>
  <si>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</si>
  <si>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</si>
  <si>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</si>
  <si>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</si>
  <si>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</si>
  <si>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</si>
  <si>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</si>
  <si>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</si>
  <si>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</si>
  <si>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</si>
  <si>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</si>
  <si>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</si>
  <si>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</si>
  <si>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</si>
  <si>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</si>
  <si>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</si>
  <si>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</si>
  <si>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</si>
  <si>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</si>
  <si>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</si>
  <si>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</si>
  <si>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</si>
  <si>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</si>
  <si>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</si>
  <si>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</si>
  <si>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</si>
  <si>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</si>
  <si>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</si>
  <si>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</si>
  <si>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</si>
  <si>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</si>
  <si>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</si>
  <si>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</si>
  <si>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</si>
  <si>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</si>
  <si>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</si>
  <si>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</si>
  <si>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</si>
  <si>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</si>
  <si>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</si>
  <si>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</si>
  <si>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</si>
  <si>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</si>
  <si>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</si>
  <si>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</si>
  <si>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</si>
  <si>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</si>
  <si>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</si>
  <si>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</si>
  <si>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</si>
  <si>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</si>
  <si>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</si>
  <si>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</si>
  <si>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</si>
  <si>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</si>
  <si>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</si>
  <si>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</si>
  <si>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</si>
  <si>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</si>
  <si>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</si>
  <si>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</si>
  <si>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</si>
  <si>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</si>
  <si>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</si>
  <si>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</si>
  <si>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</si>
  <si>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</si>
  <si>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</si>
  <si>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</si>
  <si>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</si>
  <si>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</si>
  <si>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</si>
  <si>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</si>
  <si>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</si>
  <si>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</si>
  <si>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</si>
  <si>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</si>
  <si>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</si>
  <si>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</si>
  <si>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</si>
  <si>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</si>
  <si>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</si>
  <si>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</si>
  <si>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</si>
  <si>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</si>
  <si>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</si>
  <si>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</si>
  <si>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</si>
  <si>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</si>
  <si>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</si>
  <si>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</si>
  <si>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</si>
  <si>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</si>
  <si>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</si>
  <si>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</si>
  <si>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</si>
  <si>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</si>
  <si>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</si>
  <si>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</si>
  <si>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</si>
  <si>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</si>
  <si>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</si>
  <si>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</si>
  <si>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</si>
  <si>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</si>
  <si>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</si>
  <si>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</si>
  <si>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</si>
  <si>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</si>
  <si>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</si>
  <si>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</si>
  <si>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</si>
  <si>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</si>
  <si>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</si>
  <si>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</si>
  <si>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</si>
  <si>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</si>
  <si>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</si>
  <si>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</si>
  <si>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</si>
  <si>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</si>
  <si>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</si>
  <si>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</si>
  <si>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</si>
  <si>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</si>
  <si>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</si>
  <si>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</si>
  <si>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</si>
  <si>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</si>
  <si>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</si>
  <si>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</si>
  <si>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</si>
  <si>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</si>
  <si>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</si>
  <si>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</si>
  <si>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</si>
  <si>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</si>
  <si>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</si>
  <si>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</si>
  <si>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</si>
  <si>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</si>
  <si>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</si>
  <si>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</si>
  <si>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</si>
  <si>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</si>
  <si>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</si>
  <si>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</si>
  <si>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</si>
  <si>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</si>
  <si>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</si>
  <si>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</si>
  <si>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</si>
  <si>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</si>
  <si>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</si>
  <si>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</si>
  <si>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</si>
  <si>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</si>
  <si>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</si>
  <si>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</si>
  <si>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</si>
  <si>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</si>
  <si>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</si>
  <si>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</si>
  <si>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</si>
  <si>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</si>
  <si>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</si>
  <si>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</si>
  <si>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</si>
  <si>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</si>
  <si>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</si>
  <si>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</si>
  <si>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</si>
  <si>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</si>
  <si>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</si>
  <si>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</si>
  <si>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</si>
  <si>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</si>
  <si>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</si>
  <si>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</si>
  <si>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</si>
  <si>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</si>
  <si>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</si>
  <si>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</si>
  <si>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</si>
  <si>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</si>
  <si>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</si>
  <si>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</si>
  <si>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</si>
  <si>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</si>
  <si>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</si>
  <si>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</si>
  <si>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</si>
  <si>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</si>
  <si>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</si>
  <si>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</si>
  <si>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</si>
  <si>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</si>
  <si>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</si>
  <si>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</si>
  <si>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</si>
  <si>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</si>
  <si>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</si>
  <si>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</si>
  <si>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</si>
  <si>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</si>
  <si>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</si>
  <si>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</si>
  <si>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</si>
  <si>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</si>
  <si>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</si>
  <si>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</si>
  <si>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</si>
  <si>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</si>
  <si>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</si>
  <si>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</si>
  <si>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</si>
  <si>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</si>
  <si>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</si>
  <si>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</si>
  <si>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</si>
  <si>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</si>
  <si>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</si>
  <si>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</si>
  <si>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</si>
  <si>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</si>
  <si>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</si>
  <si>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</si>
  <si>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</si>
  <si>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</si>
  <si>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</si>
  <si>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</si>
  <si>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</si>
  <si>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</si>
  <si>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</si>
  <si>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</si>
  <si>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</si>
  <si>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</si>
  <si>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</si>
  <si>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</si>
  <si>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</si>
  <si>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</si>
  <si>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</si>
  <si>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</si>
  <si>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</si>
  <si>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</si>
  <si>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</si>
  <si>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</si>
  <si>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</si>
  <si>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</si>
  <si>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</si>
  <si>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</si>
  <si>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</si>
  <si>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</si>
  <si>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</si>
  <si>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</si>
  <si>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</si>
  <si>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</si>
  <si>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</si>
  <si>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</si>
  <si>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</si>
  <si>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</si>
  <si>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</si>
  <si>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</si>
  <si>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</si>
  <si>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</si>
  <si>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</si>
  <si>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</si>
  <si>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</si>
  <si>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</si>
  <si>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</si>
  <si>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</si>
  <si>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</si>
  <si>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</si>
  <si>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</si>
  <si>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</si>
  <si>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</si>
  <si>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</si>
  <si>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</si>
  <si>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</si>
  <si>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</si>
  <si>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</si>
  <si>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</si>
  <si>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</si>
  <si>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</si>
  <si>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</si>
  <si>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</si>
  <si>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</si>
  <si>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</si>
  <si>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</si>
  <si>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</si>
  <si>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</si>
  <si>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</si>
  <si>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</si>
  <si>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</si>
  <si>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</si>
  <si>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</si>
  <si>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</si>
  <si>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</si>
  <si>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</si>
  <si>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</si>
  <si>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</si>
  <si>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</si>
  <si>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</si>
  <si>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</si>
  <si>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</si>
  <si>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</si>
  <si>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</si>
  <si>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</si>
  <si>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</si>
  <si>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</si>
  <si>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</si>
  <si>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</si>
  <si>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</si>
  <si>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</si>
  <si>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</si>
  <si>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</si>
  <si>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</si>
  <si>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</si>
  <si>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</si>
  <si>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</si>
  <si>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</si>
  <si>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</si>
  <si>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</si>
  <si>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</si>
  <si>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</si>
  <si>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</si>
  <si>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</si>
  <si>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</si>
  <si>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</si>
  <si>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</si>
  <si>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</si>
  <si>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</si>
  <si>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</si>
  <si>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</si>
  <si>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</si>
  <si>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</si>
  <si>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</si>
  <si>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</si>
  <si>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</si>
  <si>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</si>
  <si>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</si>
  <si>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</si>
  <si>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</si>
  <si>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</si>
  <si>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</si>
  <si>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</si>
  <si>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</si>
  <si>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</si>
  <si>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</si>
  <si>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</si>
  <si>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</si>
  <si>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</si>
  <si>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</si>
  <si>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</si>
  <si>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</si>
  <si>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</si>
  <si>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</si>
  <si>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</si>
  <si>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</si>
  <si>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</si>
  <si>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</si>
  <si>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</si>
  <si>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</si>
  <si>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</si>
  <si>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</si>
  <si>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</si>
  <si>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</si>
  <si>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</si>
  <si>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</si>
  <si>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</si>
  <si>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</si>
  <si>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</si>
  <si>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</si>
  <si>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</si>
  <si>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</si>
  <si>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</si>
  <si>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</si>
  <si>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</si>
  <si>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</si>
  <si>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</si>
  <si>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</si>
  <si>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</si>
  <si>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</si>
  <si>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</si>
  <si>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</si>
  <si>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</si>
  <si>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</si>
  <si>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</si>
  <si>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</si>
  <si>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</si>
  <si>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</si>
  <si>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</si>
  <si>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</si>
  <si>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</si>
  <si>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</si>
  <si>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</si>
  <si>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</si>
  <si>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</si>
  <si>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</si>
  <si>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</si>
  <si>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</si>
  <si>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</si>
  <si>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</si>
  <si>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</si>
  <si>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</si>
  <si>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</si>
  <si>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</si>
  <si>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</si>
  <si>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</si>
  <si>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</si>
  <si>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</si>
  <si>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</si>
  <si>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</si>
  <si>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</si>
  <si>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</si>
  <si>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</si>
  <si>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</si>
  <si>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</si>
  <si>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</si>
  <si>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</si>
  <si>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</si>
  <si>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</si>
  <si>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</si>
  <si>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</si>
  <si>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</si>
  <si>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</si>
  <si>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</si>
  <si>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</si>
  <si>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</si>
  <si>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</si>
  <si>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</si>
  <si>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</si>
  <si>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</si>
  <si>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</si>
  <si>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</si>
  <si>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</si>
  <si>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</si>
  <si>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</si>
  <si>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</si>
  <si>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</si>
  <si>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</si>
  <si>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</si>
  <si>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</si>
  <si>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</si>
  <si>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</si>
  <si>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</si>
  <si>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</si>
  <si>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</si>
  <si>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</si>
  <si>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</si>
  <si>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</si>
  <si>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</si>
  <si>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</si>
  <si>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</si>
  <si>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</si>
  <si>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</si>
  <si>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</si>
  <si>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</si>
  <si>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</si>
  <si>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</si>
  <si>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</si>
  <si>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</si>
  <si>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</si>
  <si>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</si>
  <si>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</si>
  <si>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</si>
  <si>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</si>
  <si>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</si>
  <si>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</si>
  <si>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</si>
  <si>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</si>
  <si>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</si>
  <si>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</si>
  <si>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</si>
  <si>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</si>
  <si>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</si>
  <si>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</si>
  <si>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</si>
  <si>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</si>
  <si>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</si>
  <si>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</si>
  <si>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</si>
  <si>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</si>
  <si>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</si>
  <si>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</si>
  <si>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</si>
  <si>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</si>
  <si>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</si>
  <si>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</si>
  <si>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</si>
  <si>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</si>
  <si>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</si>
  <si>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</si>
  <si>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</si>
  <si>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</si>
  <si>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</si>
  <si>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</si>
  <si>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</si>
  <si>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</si>
  <si>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</si>
  <si>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</si>
  <si>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</si>
  <si>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</si>
  <si>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</si>
  <si>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</si>
  <si>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</si>
  <si>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</si>
  <si>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</si>
  <si>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</si>
  <si>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</si>
  <si>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</si>
  <si>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</si>
  <si>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</si>
  <si>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</si>
  <si>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</si>
  <si>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</si>
  <si>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</si>
  <si>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</si>
  <si>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</si>
  <si>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</si>
  <si>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</si>
  <si>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</si>
  <si>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</si>
  <si>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</si>
  <si>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</si>
  <si>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</si>
  <si>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</si>
  <si>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</si>
  <si>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</si>
  <si>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</si>
  <si>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</si>
  <si>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</si>
  <si>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</si>
  <si>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</si>
  <si>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</si>
  <si>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</si>
  <si>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</si>
  <si>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</si>
  <si>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</si>
  <si>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</si>
  <si>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</si>
  <si>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</si>
  <si>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</si>
  <si>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</si>
  <si>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</si>
  <si>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</si>
  <si>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</si>
  <si>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</si>
  <si>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</si>
  <si>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</si>
  <si>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</si>
  <si>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</si>
  <si>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</si>
  <si>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</si>
  <si>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</si>
  <si>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</si>
  <si>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</si>
  <si>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</si>
  <si>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</si>
  <si>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</si>
  <si>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</si>
  <si>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</si>
  <si>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</si>
  <si>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</si>
  <si>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</si>
  <si>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</si>
  <si>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</si>
  <si>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</si>
  <si>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</si>
  <si>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</si>
  <si>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</si>
  <si>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</si>
  <si>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</si>
  <si>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</si>
  <si>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</si>
  <si>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</si>
  <si>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</si>
  <si>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</si>
  <si>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</si>
  <si>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</si>
  <si>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</si>
  <si>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</si>
  <si>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</si>
  <si>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</si>
  <si>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</si>
  <si>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</si>
  <si>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</si>
  <si>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</si>
  <si>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</si>
  <si>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</si>
  <si>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</si>
  <si>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</si>
  <si>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</si>
  <si>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</si>
  <si>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</si>
  <si>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</si>
  <si>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</si>
  <si>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</si>
  <si>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</si>
  <si>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</si>
  <si>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</si>
  <si>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</si>
  <si>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</si>
  <si>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</si>
  <si>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</si>
  <si>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</si>
  <si>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</si>
  <si>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</si>
  <si>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</si>
  <si>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</si>
  <si>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</si>
  <si>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</si>
  <si>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</si>
  <si>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</si>
  <si>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</si>
  <si>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</si>
  <si>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</si>
  <si>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</si>
  <si>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</si>
  <si>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</si>
  <si>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</si>
  <si>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</si>
  <si>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</si>
  <si>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</si>
  <si>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</si>
  <si>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</si>
  <si>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</si>
  <si>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</si>
  <si>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</si>
  <si>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</si>
  <si>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</si>
  <si>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</si>
  <si>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</si>
  <si>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</si>
  <si>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</si>
  <si>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</si>
  <si>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</si>
  <si>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</si>
  <si>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</si>
  <si>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</si>
  <si>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</si>
  <si>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</si>
  <si>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</si>
  <si>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</si>
  <si>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</si>
  <si>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</si>
  <si>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</si>
  <si>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</si>
  <si>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</si>
  <si>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</si>
  <si>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</si>
  <si>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</si>
  <si>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</si>
  <si>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</si>
  <si>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</si>
  <si>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</si>
  <si>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</si>
  <si>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</si>
  <si>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</si>
  <si>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</si>
  <si>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</si>
  <si>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</si>
  <si>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</si>
  <si>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</si>
  <si>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</si>
  <si>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</si>
  <si>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</si>
  <si>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</si>
  <si>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</si>
  <si>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</si>
  <si>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</si>
  <si>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</si>
  <si>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</si>
  <si>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</si>
  <si>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</si>
  <si>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</si>
  <si>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</si>
  <si>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</si>
  <si>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</si>
  <si>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</si>
  <si>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</si>
  <si>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</si>
  <si>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</si>
  <si>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</si>
  <si>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</si>
  <si>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</si>
  <si>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</si>
  <si>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</si>
  <si>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</si>
  <si>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</si>
  <si>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</si>
  <si>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</si>
  <si>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</si>
  <si>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</si>
  <si>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</si>
  <si>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</si>
  <si>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</si>
  <si>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</si>
  <si>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</si>
  <si>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</si>
  <si>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</si>
  <si>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</si>
  <si>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</si>
  <si>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</si>
  <si>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</si>
  <si>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</si>
  <si>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</si>
  <si>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</si>
  <si>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</si>
  <si>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</si>
  <si>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</si>
  <si>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</si>
  <si>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</si>
  <si>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</si>
  <si>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</si>
  <si>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</si>
  <si>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</si>
  <si>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</si>
  <si>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</si>
  <si>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</si>
  <si>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</si>
  <si>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</si>
  <si>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</si>
  <si>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</si>
  <si>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</si>
  <si>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</si>
  <si>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</si>
  <si>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</si>
  <si>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</si>
  <si>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</si>
  <si>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</si>
  <si>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</si>
  <si>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</si>
  <si>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</si>
  <si>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</si>
  <si>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</si>
  <si>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</si>
  <si>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</si>
  <si>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</si>
  <si>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</si>
  <si>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</si>
  <si>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</si>
  <si>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</si>
  <si>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</si>
  <si>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</si>
  <si>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</si>
  <si>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</si>
  <si>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</si>
  <si>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</si>
  <si>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</si>
  <si>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</si>
  <si>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</si>
  <si>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</si>
  <si>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</si>
  <si>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</si>
  <si>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</si>
  <si>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</si>
  <si>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</si>
  <si>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</si>
  <si>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</si>
  <si>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</si>
  <si>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</si>
  <si>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</si>
  <si>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</si>
  <si>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</si>
  <si>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</si>
  <si>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</si>
  <si>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</si>
  <si>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</si>
  <si>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</si>
  <si>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</si>
  <si>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</si>
  <si>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</si>
  <si>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</si>
  <si>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</si>
  <si>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</si>
  <si>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</si>
  <si>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</si>
  <si>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</si>
  <si>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</si>
  <si>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</si>
  <si>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</si>
  <si>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</si>
  <si>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</si>
  <si>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</si>
  <si>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</si>
  <si>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</si>
  <si>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</si>
  <si>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</si>
  <si>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</si>
  <si>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</si>
  <si>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</si>
  <si>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</si>
  <si>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</si>
  <si>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</si>
  <si>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</si>
  <si>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</si>
  <si>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</si>
  <si>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</si>
  <si>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</si>
  <si>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</si>
  <si>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</si>
  <si>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</si>
  <si>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</si>
  <si>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</si>
  <si>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</si>
  <si>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</si>
  <si>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</si>
  <si>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</si>
  <si>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</si>
  <si>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</si>
  <si>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</si>
  <si>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</si>
  <si>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</si>
  <si>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</si>
  <si>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</si>
  <si>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</si>
  <si>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</si>
  <si>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</si>
  <si>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</si>
  <si>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</si>
  <si>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</si>
  <si>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</si>
  <si>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</si>
  <si>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</si>
  <si>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</si>
  <si>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</si>
  <si>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</si>
  <si>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</si>
  <si>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</si>
  <si>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</si>
  <si>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</si>
  <si>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</si>
  <si>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</si>
  <si>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</si>
  <si>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</si>
  <si>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</si>
  <si>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</si>
  <si>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</si>
  <si>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</si>
  <si>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</si>
  <si>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</si>
  <si>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</si>
  <si>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</si>
  <si>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</si>
  <si>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</si>
  <si>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</si>
  <si>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</si>
  <si>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</si>
  <si>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</si>
  <si>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</si>
  <si>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</si>
  <si>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</si>
  <si>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</si>
  <si>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</si>
  <si>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</si>
  <si>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</si>
  <si>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</si>
  <si>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</si>
  <si>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</si>
  <si>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</si>
  <si>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</si>
  <si>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</si>
  <si>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</si>
  <si>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</si>
  <si>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</si>
  <si>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</si>
  <si>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</si>
  <si>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</si>
  <si>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</si>
  <si>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</si>
  <si>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</si>
  <si>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</si>
  <si>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</si>
  <si>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</si>
  <si>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</si>
  <si>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</si>
  <si>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</si>
  <si>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</si>
  <si>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</si>
  <si>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</si>
  <si>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</si>
  <si>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</si>
  <si>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</si>
  <si>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</si>
  <si>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</si>
  <si>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</si>
  <si>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</si>
  <si>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</si>
  <si>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</si>
  <si>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</si>
  <si>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</si>
  <si>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</si>
  <si>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</si>
  <si>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</si>
  <si>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</si>
  <si>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</si>
  <si>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</si>
  <si>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</si>
  <si>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</si>
  <si>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</si>
  <si>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</si>
  <si>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</si>
  <si>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</si>
  <si>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</si>
  <si>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</si>
  <si>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</si>
  <si>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</si>
  <si>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</si>
  <si>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</si>
  <si>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</si>
  <si>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</si>
  <si>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</si>
  <si>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</si>
  <si>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</si>
  <si>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</si>
  <si>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</si>
  <si>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</si>
  <si>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</si>
  <si>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</si>
  <si>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</si>
  <si>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</si>
  <si>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</si>
  <si>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</si>
  <si>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</si>
  <si>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</si>
  <si>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</si>
  <si>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</si>
  <si>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</si>
  <si>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</si>
  <si>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</si>
  <si>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</si>
  <si>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</si>
  <si>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</si>
  <si>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</si>
  <si>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</si>
  <si>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</si>
  <si>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</si>
  <si>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</si>
  <si>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</si>
  <si>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</si>
  <si>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</si>
  <si>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</si>
  <si>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</si>
  <si>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</si>
  <si>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</si>
  <si>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</si>
  <si>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</si>
  <si>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</si>
  <si>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</si>
  <si>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</si>
  <si>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</si>
  <si>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</si>
  <si>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</si>
  <si>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</si>
  <si>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</si>
  <si>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</si>
  <si>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</si>
  <si>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</si>
  <si>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</si>
  <si>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</si>
  <si>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</si>
  <si>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</si>
  <si>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</si>
  <si>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</si>
  <si>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</si>
  <si>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</si>
  <si>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</si>
  <si>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</si>
  <si>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</si>
  <si>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</si>
  <si>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</si>
  <si>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</si>
  <si>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</si>
  <si>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</si>
  <si>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</si>
  <si>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</si>
  <si>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</si>
  <si>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</si>
  <si>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</si>
  <si>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</si>
  <si>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</si>
  <si>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</si>
  <si>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</si>
  <si>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</si>
  <si>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</si>
  <si>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</si>
  <si>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</si>
  <si>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</si>
  <si>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</si>
  <si>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</si>
  <si>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</si>
  <si>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</si>
  <si>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</si>
  <si>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</si>
  <si>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</si>
  <si>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</si>
  <si>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</si>
  <si>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</si>
  <si>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</si>
  <si>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</si>
  <si>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</si>
  <si>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</si>
  <si>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</si>
  <si>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</si>
  <si>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</si>
  <si>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</si>
  <si>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</si>
  <si>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</si>
  <si>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</si>
  <si>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</si>
  <si>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</si>
  <si>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</si>
  <si>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</si>
  <si>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</si>
  <si>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</si>
  <si>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</si>
  <si>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</si>
  <si>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</si>
  <si>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</si>
  <si>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</si>
  <si>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</si>
  <si>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</si>
  <si>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</si>
  <si>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</si>
  <si>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</si>
  <si>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</si>
  <si>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</si>
  <si>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</si>
  <si>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</si>
  <si>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</si>
  <si>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</si>
  <si>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</si>
  <si>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</si>
  <si>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</si>
  <si>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</si>
  <si>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</si>
  <si>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</si>
  <si>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</si>
  <si>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</si>
  <si>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</si>
  <si>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</si>
  <si>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</si>
  <si>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</si>
  <si>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</si>
  <si>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</si>
  <si>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</si>
  <si>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</si>
  <si>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</si>
  <si>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</si>
  <si>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</si>
  <si>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</si>
  <si>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</si>
  <si>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</si>
  <si>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</si>
  <si>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</si>
  <si>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</si>
  <si>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</si>
  <si>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</si>
  <si>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</si>
  <si>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</si>
  <si>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</si>
  <si>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</si>
  <si>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</si>
  <si>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</si>
  <si>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</si>
  <si>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</si>
  <si>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</si>
  <si>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</si>
  <si>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</si>
  <si>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</si>
  <si>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</si>
  <si>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</si>
  <si>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</si>
  <si>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</si>
  <si>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</si>
  <si>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</si>
  <si>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</si>
  <si>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</si>
  <si>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</si>
  <si>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</si>
  <si>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</si>
  <si>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</si>
  <si>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</si>
  <si>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</si>
  <si>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</si>
  <si>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</si>
  <si>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</si>
  <si>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</si>
  <si>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</si>
  <si>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</si>
  <si>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</si>
  <si>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</si>
  <si>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</si>
  <si>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</si>
  <si>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</si>
  <si>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</si>
  <si>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</si>
  <si>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</si>
  <si>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</si>
  <si>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</si>
  <si>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</si>
  <si>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</si>
  <si>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</si>
  <si>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</si>
  <si>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</si>
  <si>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</si>
  <si>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</si>
  <si>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</si>
  <si>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</si>
  <si>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</si>
  <si>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</si>
  <si>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</si>
  <si>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</si>
  <si>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</si>
  <si>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</si>
  <si>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</si>
  <si>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</si>
  <si>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</si>
  <si>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</si>
  <si>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</si>
  <si>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</si>
  <si>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</si>
  <si>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</si>
  <si>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</si>
  <si>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</si>
  <si>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</si>
  <si>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</si>
  <si>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</si>
  <si>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</si>
  <si>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</si>
  <si>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</si>
  <si>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</si>
  <si>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</si>
  <si>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</si>
  <si>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</si>
  <si>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</si>
  <si>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</si>
  <si>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</si>
  <si>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</si>
  <si>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</si>
  <si>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</si>
  <si>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</si>
  <si>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</si>
  <si>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</si>
  <si>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</si>
  <si>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</si>
  <si>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</si>
  <si>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</si>
  <si>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</si>
  <si>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</si>
  <si>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</si>
  <si>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</si>
  <si>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</si>
  <si>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</si>
  <si>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</si>
  <si>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</si>
  <si>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</si>
  <si>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</si>
  <si>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</si>
  <si>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</si>
  <si>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</si>
  <si>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</si>
  <si>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</si>
  <si>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</si>
  <si>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</si>
  <si>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</si>
  <si>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</si>
  <si>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</si>
  <si>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</si>
  <si>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</si>
  <si>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</si>
  <si>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</si>
  <si>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</si>
  <si>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</si>
  <si>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</si>
  <si>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</si>
  <si>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</si>
  <si>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</si>
  <si>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</si>
  <si>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</si>
  <si>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</si>
  <si>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</si>
  <si>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</si>
  <si>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</si>
  <si>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</si>
  <si>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</si>
  <si>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</si>
  <si>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</si>
  <si>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</si>
  <si>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</si>
  <si>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</si>
  <si>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</si>
  <si>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</si>
  <si>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</si>
  <si>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</si>
  <si>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</si>
  <si>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</si>
  <si>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</si>
  <si>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</si>
  <si>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</si>
  <si>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</si>
  <si>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</si>
  <si>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</si>
  <si>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</si>
  <si>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</si>
  <si>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</si>
  <si>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</si>
  <si>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</si>
  <si>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</si>
  <si>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</si>
  <si>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</si>
  <si>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</si>
  <si>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</si>
  <si>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</si>
  <si>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</si>
  <si>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</si>
  <si>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</si>
  <si>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</si>
  <si>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</si>
  <si>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</si>
  <si>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</si>
  <si>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</si>
  <si>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</si>
  <si>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</si>
  <si>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</si>
  <si>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</si>
  <si>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</si>
  <si>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</si>
  <si>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</si>
  <si>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</si>
  <si>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</si>
  <si>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</si>
  <si>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</si>
  <si>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</si>
  <si>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</si>
  <si>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</si>
  <si>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</si>
  <si>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</si>
  <si>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</si>
  <si>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</si>
  <si>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</si>
  <si>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</si>
  <si>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</si>
  <si>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</si>
  <si>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</si>
  <si>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</si>
  <si>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</si>
  <si>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</si>
  <si>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</si>
  <si>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</si>
  <si>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</si>
  <si>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</si>
  <si>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</si>
  <si>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</si>
  <si>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</si>
  <si>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</si>
  <si>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</si>
  <si>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</si>
  <si>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</si>
  <si>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</si>
  <si>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</si>
  <si>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</si>
  <si>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</si>
  <si>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</si>
  <si>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</si>
  <si>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</si>
  <si>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</si>
  <si>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</si>
  <si>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</si>
  <si>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</si>
  <si>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</si>
  <si>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</si>
  <si>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</si>
  <si>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</si>
  <si>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</si>
  <si>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</si>
  <si>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</si>
  <si>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</si>
  <si>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</si>
  <si>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</si>
  <si>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</si>
  <si>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</si>
  <si>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</si>
  <si>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</si>
  <si>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</si>
  <si>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</si>
  <si>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</si>
  <si>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</si>
  <si>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</si>
  <si>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</si>
  <si>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</si>
  <si>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</si>
  <si>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</si>
  <si>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</si>
  <si>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</si>
  <si>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</si>
  <si>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</si>
  <si>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</si>
  <si>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</si>
  <si>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</si>
  <si>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</si>
  <si>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</si>
  <si>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</si>
  <si>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</si>
  <si>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</si>
  <si>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</si>
  <si>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</si>
  <si>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</si>
  <si>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</si>
  <si>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</si>
  <si>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</si>
  <si>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</si>
  <si>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</si>
  <si>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</si>
  <si>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</si>
  <si>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</si>
  <si>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</si>
  <si>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</si>
  <si>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</si>
  <si>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</si>
  <si>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</si>
  <si>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</si>
  <si>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</si>
  <si>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</si>
  <si>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</si>
  <si>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</si>
  <si>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</si>
  <si>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</si>
  <si>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</si>
  <si>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</si>
  <si>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</si>
  <si>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</si>
  <si>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</si>
  <si>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</si>
  <si>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</si>
  <si>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</si>
  <si>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</si>
  <si>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</si>
  <si>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</si>
  <si>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</si>
  <si>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</si>
  <si>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</si>
  <si>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</si>
  <si>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</si>
  <si>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</si>
  <si>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</si>
  <si>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</si>
  <si>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</si>
  <si>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</si>
  <si>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</si>
  <si>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</si>
  <si>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</si>
  <si>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</si>
  <si>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</si>
  <si>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</si>
  <si>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</si>
  <si>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</si>
  <si>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</si>
  <si>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</si>
  <si>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</si>
  <si>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</si>
  <si>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</si>
  <si>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</si>
  <si>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</si>
  <si>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</si>
  <si>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</si>
  <si>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</si>
  <si>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</si>
  <si>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</si>
  <si>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</si>
  <si>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</si>
  <si>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</si>
  <si>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</si>
  <si>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</si>
  <si>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</si>
  <si>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</si>
  <si>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</si>
  <si>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</si>
  <si>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</si>
  <si>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</si>
  <si>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</si>
  <si>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</si>
  <si>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</si>
  <si>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</si>
  <si>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</si>
  <si>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</si>
  <si>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</si>
  <si>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</si>
  <si>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</si>
  <si>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</si>
  <si>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</si>
  <si>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</si>
  <si>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</si>
  <si>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</si>
  <si>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</si>
  <si>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</si>
  <si>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</si>
  <si>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</si>
  <si>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</si>
  <si>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</si>
  <si>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</si>
  <si>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</si>
  <si>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</si>
  <si>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</si>
  <si>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</si>
  <si>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</si>
  <si>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</si>
  <si>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</si>
  <si>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</si>
  <si>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</si>
  <si>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</si>
  <si>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</si>
  <si>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</si>
  <si>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</si>
  <si>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</si>
  <si>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</si>
  <si>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</si>
  <si>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</si>
  <si>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</si>
  <si>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</si>
  <si>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</si>
  <si>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</si>
  <si>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</si>
  <si>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</si>
  <si>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</si>
  <si>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</si>
  <si>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</si>
  <si>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</si>
  <si>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</si>
  <si>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</si>
  <si>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</si>
  <si>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</si>
  <si>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</si>
  <si>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</si>
  <si>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</si>
  <si>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</si>
  <si>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</si>
  <si>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</si>
  <si>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</si>
  <si>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</si>
  <si>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</si>
  <si>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</si>
  <si>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</si>
  <si>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</si>
  <si>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</si>
  <si>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</si>
  <si>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</si>
  <si>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</si>
  <si>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</si>
  <si>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</si>
  <si>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</si>
  <si>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</si>
  <si>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</si>
  <si>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</si>
  <si>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</si>
  <si>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</si>
  <si>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</si>
  <si>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</si>
  <si>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</si>
  <si>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</si>
  <si>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</si>
  <si>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</si>
  <si>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</si>
  <si>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</si>
  <si>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</si>
  <si>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</si>
  <si>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</si>
  <si>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</si>
  <si>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</si>
  <si>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</si>
  <si>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</si>
  <si>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</si>
  <si>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</si>
  <si>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</si>
  <si>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</si>
  <si>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</si>
  <si>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</si>
  <si>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</si>
  <si>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</si>
  <si>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</si>
  <si>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</si>
  <si>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</si>
  <si>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</si>
  <si>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</si>
  <si>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</si>
  <si>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</si>
  <si>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</si>
  <si>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</si>
  <si>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</si>
  <si>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</si>
  <si>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</si>
  <si>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</si>
  <si>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</si>
  <si>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</si>
  <si>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</si>
  <si>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</si>
  <si>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</si>
  <si>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</si>
  <si>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</si>
  <si>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</si>
  <si>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</si>
  <si>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</si>
  <si>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</si>
  <si>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</si>
  <si>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</si>
  <si>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</si>
  <si>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</si>
  <si>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</si>
  <si>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</si>
  <si>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</si>
  <si>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</si>
  <si>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</si>
  <si>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</si>
  <si>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</si>
  <si>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</si>
  <si>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</si>
  <si>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</si>
  <si>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</si>
  <si>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</si>
  <si>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</si>
  <si>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</si>
  <si>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</si>
  <si>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</si>
  <si>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</si>
  <si>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</si>
  <si>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</si>
  <si>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</si>
  <si>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</si>
  <si>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</si>
  <si>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</si>
  <si>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</si>
  <si>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</si>
  <si>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</si>
  <si>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</si>
  <si>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</si>
  <si>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</si>
  <si>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</si>
  <si>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</si>
  <si>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</si>
  <si>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</si>
  <si>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</si>
  <si>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</si>
  <si>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</si>
  <si>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</si>
  <si>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</si>
  <si>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</si>
  <si>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</si>
  <si>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</si>
  <si>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</si>
  <si>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</si>
  <si>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</si>
  <si>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</si>
  <si>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</si>
  <si>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</si>
  <si>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</si>
  <si>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</si>
  <si>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</si>
  <si>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</si>
  <si>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</si>
  <si>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</si>
  <si>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</si>
  <si>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</si>
  <si>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</si>
  <si>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</si>
  <si>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</si>
  <si>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</si>
  <si>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</si>
  <si>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</si>
  <si>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</si>
  <si>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</si>
  <si>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</si>
  <si>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</si>
  <si>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</si>
  <si>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</si>
  <si>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</si>
  <si>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</si>
  <si>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</si>
  <si>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</si>
  <si>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</si>
  <si>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</si>
  <si>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</si>
  <si>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</si>
  <si>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</si>
  <si>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</si>
  <si>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</si>
  <si>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</si>
  <si>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</si>
  <si>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</si>
  <si>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</si>
  <si>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</si>
  <si>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</si>
  <si>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</si>
  <si>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</si>
  <si>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</si>
  <si>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</si>
  <si>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</si>
  <si>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</si>
  <si>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</si>
  <si>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</si>
  <si>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</si>
  <si>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</si>
  <si>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</si>
  <si>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</si>
  <si>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</si>
  <si>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</si>
  <si>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</si>
  <si>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</si>
  <si>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</si>
  <si>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</si>
  <si>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</si>
  <si>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</si>
  <si>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</si>
  <si>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</si>
  <si>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</si>
  <si>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</si>
  <si>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</si>
  <si>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</si>
  <si>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</si>
  <si>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</si>
  <si>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</si>
  <si>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</si>
  <si>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</si>
  <si>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</si>
  <si>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</si>
  <si>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</si>
  <si>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</si>
  <si>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</si>
  <si>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</si>
  <si>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</si>
  <si>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</si>
  <si>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</si>
  <si>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</si>
  <si>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</si>
  <si>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</si>
  <si>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</si>
  <si>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</si>
  <si>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</si>
  <si>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</si>
  <si>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</si>
  <si>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</si>
  <si>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</si>
  <si>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</si>
  <si>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</si>
  <si>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</si>
  <si>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</si>
  <si>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</si>
  <si>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</si>
  <si>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</si>
  <si>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</si>
  <si>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</si>
  <si>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</si>
  <si>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</si>
  <si>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</si>
  <si>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</si>
  <si>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</si>
  <si>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</si>
  <si>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</si>
  <si>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</si>
  <si>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</si>
  <si>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</si>
  <si>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</si>
  <si>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</si>
  <si>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</si>
  <si>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</si>
  <si>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</si>
  <si>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</si>
  <si>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</si>
  <si>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</si>
  <si>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</si>
  <si>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</si>
  <si>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</si>
  <si>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</si>
  <si>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</si>
  <si>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</si>
  <si>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</si>
  <si>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</si>
  <si>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</si>
  <si>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</si>
  <si>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</si>
  <si>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</si>
  <si>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</si>
  <si>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</si>
  <si>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</si>
  <si>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</si>
  <si>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</si>
  <si>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</si>
  <si>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</si>
  <si>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</si>
  <si>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</si>
  <si>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</si>
  <si>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</si>
  <si>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</si>
  <si>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</si>
  <si>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</si>
  <si>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</si>
  <si>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</si>
  <si>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</si>
  <si>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</si>
  <si>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</si>
  <si>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</si>
  <si>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</si>
  <si>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</si>
  <si>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</si>
  <si>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</si>
  <si>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</si>
  <si>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</si>
  <si>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</si>
  <si>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</si>
  <si>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</si>
  <si>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</si>
  <si>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</si>
  <si>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</si>
  <si>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</si>
  <si>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</si>
  <si>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</si>
  <si>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</si>
  <si>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</si>
  <si>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</si>
  <si>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</si>
  <si>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</si>
  <si>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</si>
  <si>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</si>
  <si>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</si>
  <si>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</si>
  <si>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</si>
  <si>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</si>
  <si>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</si>
  <si>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</si>
  <si>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</si>
  <si>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</si>
  <si>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</si>
  <si>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</si>
  <si>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</si>
  <si>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</si>
  <si>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</si>
  <si>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</si>
  <si>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</si>
  <si>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</si>
  <si>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</si>
  <si>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</si>
  <si>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</si>
  <si>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</si>
  <si>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</si>
  <si>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</si>
  <si>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</si>
  <si>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</si>
  <si>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</si>
  <si>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</si>
  <si>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</si>
  <si>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</si>
  <si>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</si>
  <si>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</si>
  <si>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</si>
  <si>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</si>
  <si>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</si>
  <si>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</si>
  <si>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</si>
  <si>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</si>
  <si>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</si>
  <si>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</si>
  <si>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</si>
  <si>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</si>
  <si>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</si>
  <si>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</si>
  <si>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</si>
  <si>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</si>
  <si>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</si>
  <si>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</si>
  <si>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</si>
  <si>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</si>
  <si>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</si>
  <si>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</si>
  <si>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</si>
  <si>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</si>
  <si>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</si>
  <si>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</si>
  <si>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</si>
  <si>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</si>
  <si>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</si>
  <si>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</si>
  <si>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</si>
  <si>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</si>
  <si>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</si>
  <si>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</si>
  <si>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</si>
  <si>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</si>
  <si>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</si>
  <si>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</si>
  <si>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</si>
  <si>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</si>
  <si>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</si>
  <si>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</si>
  <si>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</si>
  <si>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</si>
  <si>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</si>
  <si>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</si>
  <si>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</si>
  <si>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</si>
  <si>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</si>
  <si>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</si>
  <si>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</si>
  <si>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</si>
  <si>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</si>
  <si>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</si>
  <si>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</si>
  <si>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</si>
  <si>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</si>
  <si>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</si>
  <si>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</si>
  <si>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</si>
  <si>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</si>
  <si>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</si>
  <si>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</si>
  <si>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</si>
  <si>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</si>
  <si>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</si>
  <si>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</si>
  <si>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</si>
  <si>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</si>
  <si>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</si>
  <si>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</si>
  <si>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</si>
  <si>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</si>
  <si>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</si>
  <si>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</si>
  <si>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</si>
  <si>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</si>
  <si>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</si>
  <si>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</si>
  <si>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</si>
  <si>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</si>
  <si>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</si>
  <si>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</si>
  <si>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</si>
  <si>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</si>
  <si>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</si>
  <si>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</si>
  <si>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</si>
  <si>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</si>
  <si>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</si>
  <si>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</si>
  <si>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</si>
  <si>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</si>
  <si>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</si>
  <si>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</si>
  <si>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</si>
  <si>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</si>
  <si>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</si>
  <si>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</si>
  <si>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</si>
  <si>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</si>
  <si>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</si>
  <si>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</si>
  <si>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</si>
  <si>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</si>
  <si>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</si>
  <si>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</si>
  <si>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</si>
  <si>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</si>
  <si>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</si>
  <si>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</si>
  <si>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</si>
  <si>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</si>
  <si>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</si>
  <si>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</si>
  <si>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</si>
  <si>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</si>
  <si>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</si>
  <si>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</si>
  <si>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</si>
  <si>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</si>
  <si>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</si>
  <si>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</si>
  <si>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</si>
  <si>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</si>
  <si>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</si>
  <si>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</si>
  <si>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</si>
  <si>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</si>
  <si>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</si>
  <si>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</si>
  <si>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</si>
  <si>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</si>
  <si>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</si>
  <si>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</si>
  <si>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</si>
  <si>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</si>
  <si>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</si>
  <si>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</si>
  <si>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</si>
  <si>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</si>
  <si>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</si>
  <si>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</si>
  <si>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</si>
  <si>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</si>
  <si>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</si>
  <si>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</si>
  <si>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</si>
  <si>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</si>
  <si>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</si>
  <si>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</si>
  <si>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</si>
  <si>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</si>
  <si>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</si>
  <si>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</si>
  <si>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</si>
  <si>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</si>
  <si>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</si>
  <si>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</si>
  <si>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</si>
  <si>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</si>
  <si>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</si>
  <si>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</si>
  <si>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</si>
  <si>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</si>
  <si>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</si>
  <si>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</si>
  <si>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</si>
  <si>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</si>
  <si>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</si>
  <si>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</si>
  <si>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</si>
  <si>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</si>
  <si>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</si>
  <si>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</si>
  <si>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</si>
  <si>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</si>
  <si>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</si>
  <si>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</si>
  <si>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</si>
  <si>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</si>
  <si>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</si>
  <si>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</si>
  <si>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</si>
  <si>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</si>
  <si>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</si>
  <si>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</si>
  <si>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</si>
  <si>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</si>
  <si>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</si>
  <si>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</si>
  <si>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</si>
  <si>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</si>
  <si>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</si>
  <si>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</si>
  <si>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</si>
  <si>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</si>
  <si>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</si>
  <si>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</si>
  <si>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</si>
  <si>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</si>
  <si>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</si>
  <si>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</si>
  <si>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</si>
  <si>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</si>
  <si>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</si>
  <si>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</si>
  <si>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</si>
  <si>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</si>
  <si>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</si>
  <si>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</si>
  <si>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</si>
  <si>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</si>
  <si>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</si>
  <si>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</si>
  <si>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</si>
  <si>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</si>
  <si>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</si>
  <si>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</si>
  <si>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</si>
  <si>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</si>
  <si>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</si>
  <si>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</si>
  <si>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</si>
  <si>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</si>
  <si>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</si>
  <si>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</si>
  <si>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</si>
  <si>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</si>
  <si>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</si>
  <si>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</si>
  <si>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</si>
  <si>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</si>
  <si>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</si>
  <si>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</si>
  <si>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</si>
  <si>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</si>
  <si>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</si>
  <si>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</si>
  <si>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</si>
  <si>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</si>
  <si>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</si>
  <si>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</si>
  <si>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</si>
  <si>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</si>
  <si>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</si>
  <si>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</si>
  <si>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</si>
  <si>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</si>
  <si>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</si>
  <si>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</si>
  <si>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</si>
  <si>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</si>
  <si>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</si>
  <si>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</si>
  <si>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</si>
  <si>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</si>
  <si>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</si>
  <si>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</si>
  <si>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</si>
  <si>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</si>
  <si>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</si>
  <si>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</si>
  <si>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</si>
  <si>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</si>
  <si>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</si>
  <si>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</si>
  <si>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</si>
  <si>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</si>
  <si>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</si>
  <si>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</si>
  <si>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</si>
  <si>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</si>
  <si>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</si>
  <si>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</si>
  <si>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</si>
  <si>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</si>
  <si>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</si>
  <si>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</si>
  <si>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</si>
  <si>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</si>
  <si>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</si>
  <si>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</si>
  <si>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</si>
  <si>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</si>
  <si>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</si>
  <si>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</si>
  <si>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</si>
  <si>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</si>
  <si>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</si>
  <si>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</si>
  <si>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</si>
  <si>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</si>
  <si>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</si>
  <si>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</si>
  <si>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</si>
  <si>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</si>
  <si>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</si>
  <si>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</si>
  <si>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</si>
  <si>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</si>
  <si>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</si>
  <si>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</si>
  <si>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</si>
  <si>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</si>
  <si>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</si>
  <si>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</si>
  <si>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</si>
  <si>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</si>
  <si>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</si>
  <si>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</si>
  <si>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</si>
  <si>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</si>
  <si>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</si>
  <si>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</si>
  <si>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</si>
  <si>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</si>
  <si>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</si>
  <si>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</si>
  <si>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</si>
  <si>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</si>
  <si>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</si>
  <si>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</si>
  <si>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</si>
  <si>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</si>
  <si>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</si>
  <si>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</si>
  <si>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</si>
  <si>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</si>
  <si>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</si>
  <si>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</si>
  <si>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</si>
  <si>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</si>
  <si>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</si>
  <si>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</si>
  <si>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</si>
  <si>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</si>
  <si>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</si>
  <si>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</si>
  <si>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</si>
  <si>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</si>
  <si>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</si>
  <si>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</si>
  <si>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</si>
  <si>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</si>
  <si>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</si>
  <si>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</si>
  <si>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</si>
  <si>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</si>
  <si>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</si>
  <si>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</si>
  <si>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</si>
  <si>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</si>
  <si>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</si>
  <si>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</si>
  <si>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</si>
  <si>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</si>
  <si>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</si>
  <si>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</si>
  <si>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</si>
  <si>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</si>
  <si>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</si>
  <si>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</si>
  <si>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</si>
  <si>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</si>
  <si>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</si>
  <si>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</si>
  <si>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</si>
  <si>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</si>
  <si>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</si>
  <si>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</si>
  <si>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</si>
  <si>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</si>
  <si>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</si>
  <si>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</si>
  <si>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</si>
  <si>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</si>
  <si>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</si>
  <si>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</si>
  <si>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</si>
  <si>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</si>
  <si>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</si>
  <si>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</si>
  <si>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</si>
  <si>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</si>
  <si>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</si>
  <si>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</si>
  <si>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</si>
  <si>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</si>
  <si>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</si>
  <si>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</si>
  <si>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</si>
  <si>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</si>
  <si>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</si>
  <si>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</si>
  <si>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</si>
  <si>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</si>
  <si>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</si>
  <si>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</si>
  <si>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</si>
  <si>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</si>
  <si>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</si>
  <si>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</si>
  <si>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</si>
  <si>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</si>
  <si>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</si>
  <si>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</si>
  <si>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</si>
  <si>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</si>
  <si>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</si>
  <si>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</si>
  <si>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</si>
  <si>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</si>
  <si>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</si>
  <si>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</si>
  <si>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</si>
  <si>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</si>
  <si>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</si>
  <si>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</si>
  <si>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</si>
  <si>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</si>
  <si>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</si>
  <si>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</si>
  <si>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</si>
  <si>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</si>
  <si>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</si>
  <si>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</si>
  <si>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</si>
  <si>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</si>
  <si>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</si>
  <si>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</si>
  <si>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</si>
  <si>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</si>
  <si>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</si>
  <si>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</si>
  <si>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</si>
  <si>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</si>
  <si>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</si>
  <si>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</si>
  <si>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</si>
  <si>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</si>
  <si>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</si>
  <si>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</si>
  <si>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</si>
  <si>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</si>
  <si>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</si>
  <si>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</si>
  <si>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</si>
  <si>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</si>
  <si>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</si>
  <si>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</si>
  <si>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</si>
  <si>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</si>
  <si>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</si>
  <si>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</si>
  <si>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</si>
  <si>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</si>
  <si>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</si>
  <si>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</si>
  <si>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</si>
  <si>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</si>
  <si>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</si>
  <si>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</si>
  <si>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</si>
  <si>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</si>
  <si>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</si>
  <si>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</si>
  <si>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</si>
  <si>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</si>
  <si>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</si>
  <si>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</si>
  <si>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</si>
  <si>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</si>
  <si>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</si>
  <si>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</si>
  <si>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</si>
  <si>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</si>
  <si>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</si>
  <si>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</si>
  <si>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</si>
  <si>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</si>
  <si>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</si>
  <si>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</si>
  <si>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</si>
  <si>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</si>
  <si>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</si>
  <si>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</si>
  <si>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</si>
  <si>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</si>
  <si>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</si>
  <si>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</si>
  <si>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</si>
  <si>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</si>
  <si>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</si>
  <si>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</si>
  <si>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</si>
  <si>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</si>
  <si>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</si>
  <si>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</si>
  <si>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</si>
  <si>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</si>
  <si>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</si>
  <si>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</si>
  <si>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</si>
  <si>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</si>
  <si>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</si>
  <si>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</si>
  <si>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</si>
  <si>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</si>
  <si>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</si>
  <si>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</si>
  <si>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</si>
  <si>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</si>
  <si>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</si>
  <si>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</si>
  <si>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</si>
  <si>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</si>
  <si>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</si>
  <si>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</si>
  <si>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</si>
  <si>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</si>
  <si>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</si>
  <si>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</si>
  <si>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</si>
  <si>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</si>
  <si>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</si>
  <si>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</si>
  <si>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</si>
  <si>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</si>
  <si>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</si>
  <si>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</si>
  <si>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</si>
  <si>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</si>
  <si>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</si>
  <si>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</si>
  <si>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</si>
  <si>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</si>
  <si>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</si>
  <si>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</si>
  <si>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</si>
  <si>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</si>
  <si>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</si>
  <si>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</si>
  <si>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</si>
  <si>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</si>
  <si>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</si>
  <si>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</si>
  <si>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</si>
  <si>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</si>
  <si>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</si>
  <si>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</si>
  <si>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</si>
  <si>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</si>
  <si>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</si>
  <si>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</si>
  <si>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</si>
  <si>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</si>
  <si>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</si>
  <si>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</si>
  <si>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</si>
  <si>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</si>
  <si>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</si>
  <si>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</si>
  <si>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</si>
  <si>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</si>
  <si>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</si>
  <si>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</si>
  <si>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</si>
  <si>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</si>
  <si>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</si>
  <si>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</si>
  <si>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</si>
  <si>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</si>
  <si>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</si>
  <si>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</si>
  <si>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</si>
  <si>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</si>
  <si>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</si>
  <si>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</si>
  <si>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</si>
  <si>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</si>
  <si>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</si>
  <si>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</si>
  <si>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</si>
  <si>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</si>
  <si>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</si>
  <si>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</si>
  <si>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</si>
  <si>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</si>
  <si>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</si>
  <si>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</si>
  <si>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</si>
  <si>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</si>
  <si>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</si>
  <si>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</si>
  <si>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</si>
  <si>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</si>
  <si>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</si>
  <si>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</si>
  <si>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</si>
  <si>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</si>
  <si>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</si>
  <si>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</si>
  <si>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</si>
  <si>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</si>
  <si>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</si>
  <si>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</si>
  <si>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</si>
  <si>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</si>
  <si>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</si>
  <si>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</si>
  <si>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</si>
  <si>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</si>
  <si>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</si>
  <si>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</si>
  <si>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</si>
  <si>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</si>
  <si>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</si>
  <si>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</si>
  <si>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</si>
  <si>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</si>
  <si>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</si>
  <si>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</si>
  <si>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</si>
  <si>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</si>
  <si>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</si>
  <si>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</si>
  <si>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</si>
  <si>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</si>
  <si>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</si>
  <si>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</si>
  <si>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</si>
  <si>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</si>
  <si>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</si>
  <si>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</si>
  <si>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</si>
  <si>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</si>
  <si>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</si>
  <si>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</si>
  <si>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</si>
  <si>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</si>
  <si>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</si>
  <si>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</si>
  <si>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</si>
  <si>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</si>
  <si>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</si>
  <si>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</si>
  <si>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</si>
  <si>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</si>
  <si>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</si>
  <si>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</si>
  <si>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</si>
  <si>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</si>
  <si>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</si>
  <si>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</si>
  <si>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</si>
  <si>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</si>
  <si>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</si>
  <si>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</si>
  <si>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</si>
  <si>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</si>
  <si>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</si>
  <si>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</si>
  <si>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</si>
  <si>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</si>
  <si>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</si>
  <si>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</si>
  <si>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</si>
  <si>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</si>
  <si>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</si>
  <si>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</si>
  <si>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</si>
  <si>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</si>
  <si>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</si>
  <si>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</si>
  <si>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</si>
  <si>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</si>
  <si>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</si>
  <si>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</si>
  <si>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</si>
  <si>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</si>
  <si>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</si>
  <si>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</si>
  <si>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</si>
  <si>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</si>
  <si>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</si>
  <si>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</si>
  <si>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</si>
  <si>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</si>
  <si>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</si>
  <si>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</si>
  <si>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</si>
  <si>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</si>
  <si>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</si>
  <si>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</si>
  <si>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</si>
  <si>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</si>
  <si>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</si>
  <si>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</si>
  <si>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</si>
  <si>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</si>
  <si>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</si>
  <si>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</si>
  <si>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</si>
  <si>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</si>
  <si>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</si>
  <si>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</si>
  <si>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</si>
  <si>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</si>
  <si>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</si>
  <si>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</si>
  <si>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</si>
  <si>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</si>
  <si>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</si>
  <si>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</si>
  <si>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</si>
  <si>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</si>
  <si>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</si>
  <si>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</si>
  <si>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</si>
  <si>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</si>
  <si>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</si>
  <si>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</si>
  <si>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</si>
  <si>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</si>
  <si>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</si>
  <si>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</si>
  <si>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</si>
  <si>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</si>
  <si>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</si>
  <si>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</si>
  <si>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</si>
  <si>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</si>
  <si>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</si>
  <si>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</si>
  <si>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</si>
  <si>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</si>
  <si>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</si>
  <si>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</si>
  <si>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</si>
  <si>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</si>
  <si>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</si>
  <si>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</si>
  <si>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</si>
  <si>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</si>
  <si>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</si>
  <si>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</si>
  <si>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</si>
  <si>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</si>
  <si>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</si>
  <si>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</si>
  <si>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</si>
  <si>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</si>
  <si>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</si>
  <si>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</si>
  <si>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</si>
  <si>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</si>
  <si>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</si>
  <si>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</si>
  <si>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</si>
  <si>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</si>
  <si>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</si>
  <si>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</si>
  <si>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</si>
  <si>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</si>
  <si>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</si>
  <si>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</si>
  <si>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</si>
  <si>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</si>
  <si>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</si>
  <si>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</si>
  <si>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</si>
  <si>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</si>
  <si>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</si>
  <si>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</si>
  <si>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</si>
  <si>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</si>
  <si>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</si>
  <si>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</si>
  <si>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</si>
  <si>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</si>
  <si>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</si>
  <si>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</si>
  <si>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</si>
  <si>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</si>
  <si>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</si>
  <si>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</si>
  <si>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</si>
  <si>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</si>
  <si>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</si>
  <si>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</si>
  <si>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</si>
  <si>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</si>
  <si>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</si>
  <si>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</si>
  <si>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</si>
  <si>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</si>
  <si>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</si>
  <si>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</si>
  <si>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</si>
  <si>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</si>
  <si>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</si>
  <si>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</si>
  <si>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</si>
  <si>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</si>
  <si>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</si>
  <si>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</si>
  <si>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</si>
  <si>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</si>
  <si>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</si>
  <si>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</si>
  <si>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</si>
  <si>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</si>
  <si>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</si>
  <si>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</si>
  <si>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</si>
  <si>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</si>
  <si>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</si>
  <si>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</si>
  <si>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</si>
  <si>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</si>
  <si>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</si>
  <si>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</si>
  <si>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</si>
  <si>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</si>
  <si>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</si>
  <si>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</si>
  <si>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</si>
  <si>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</si>
  <si>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</si>
  <si>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</si>
  <si>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</si>
  <si>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</si>
  <si>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</si>
  <si>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</si>
  <si>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</si>
  <si>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</si>
  <si>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</si>
  <si>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</si>
  <si>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</si>
  <si>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</si>
  <si>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</si>
  <si>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</si>
  <si>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</si>
  <si>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</si>
  <si>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</si>
  <si>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</si>
  <si>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</si>
  <si>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</si>
  <si>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</si>
  <si>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</si>
  <si>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</si>
  <si>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</si>
  <si>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</si>
  <si>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</si>
  <si>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</si>
  <si>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</si>
  <si>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</si>
  <si>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</si>
  <si>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</si>
  <si>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</si>
  <si>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</si>
  <si>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</si>
  <si>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</si>
  <si>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</si>
  <si>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</si>
  <si>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</si>
  <si>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</si>
  <si>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</si>
  <si>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</si>
  <si>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</si>
  <si>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</si>
  <si>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</si>
  <si>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</si>
  <si>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</si>
  <si>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</si>
  <si>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</si>
  <si>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</si>
  <si>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</si>
  <si>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</si>
  <si>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</si>
  <si>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</si>
  <si>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</si>
  <si>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</si>
  <si>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</si>
  <si>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</si>
  <si>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</si>
  <si>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</si>
  <si>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</si>
  <si>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</si>
  <si>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</si>
  <si>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</si>
  <si>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</si>
  <si>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</si>
  <si>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</si>
  <si>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</si>
  <si>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</si>
  <si>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</si>
  <si>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</si>
  <si>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</si>
  <si>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</si>
  <si>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</si>
  <si>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</si>
  <si>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</si>
  <si>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</si>
  <si>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</si>
  <si>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</si>
  <si>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</si>
  <si>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</si>
  <si>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</si>
  <si>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</si>
  <si>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</si>
  <si>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</si>
  <si>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</si>
  <si>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</si>
  <si>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</si>
  <si>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</si>
  <si>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</si>
  <si>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</si>
  <si>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</si>
  <si>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</si>
  <si>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</si>
  <si>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</si>
  <si>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</si>
  <si>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</si>
  <si>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</si>
  <si>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</si>
  <si>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</si>
  <si>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</si>
  <si>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</si>
  <si>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</si>
  <si>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</si>
  <si>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</si>
  <si>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</si>
  <si>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</si>
  <si>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</si>
  <si>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</si>
  <si>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</si>
  <si>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</si>
  <si>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</si>
  <si>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</si>
  <si>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</si>
  <si>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</si>
  <si>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</si>
  <si>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</si>
  <si>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</si>
  <si>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</si>
  <si>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</si>
  <si>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</si>
  <si>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</si>
  <si>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</si>
  <si>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</si>
  <si>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</si>
  <si>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</si>
  <si>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</si>
  <si>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</si>
  <si>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</si>
  <si>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</si>
  <si>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</si>
  <si>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</si>
  <si>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</si>
  <si>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</si>
  <si>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</si>
  <si>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</si>
  <si>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</si>
  <si>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</si>
  <si>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</si>
  <si>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</si>
  <si>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</si>
  <si>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</si>
  <si>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</si>
  <si>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</si>
  <si>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</si>
  <si>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</si>
  <si>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</si>
  <si>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</si>
  <si>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</si>
  <si>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</si>
  <si>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</si>
  <si>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</si>
  <si>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</si>
  <si>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</si>
  <si>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</si>
  <si>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</si>
  <si>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</si>
  <si>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</si>
  <si>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</si>
  <si>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</si>
  <si>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</si>
  <si>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</si>
  <si>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</si>
  <si>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</si>
  <si>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</si>
  <si>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</si>
  <si>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</si>
  <si>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</si>
  <si>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</si>
  <si>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</si>
  <si>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</si>
  <si>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</si>
  <si>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</si>
  <si>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</si>
  <si>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</si>
  <si>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</si>
  <si>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</si>
  <si>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</si>
  <si>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</si>
  <si>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</si>
  <si>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</si>
  <si>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</si>
  <si>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</si>
  <si>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</si>
  <si>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</si>
  <si>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</si>
  <si>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</si>
  <si>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</si>
  <si>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</si>
  <si>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</si>
  <si>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</si>
  <si>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</si>
  <si>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</si>
  <si>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</si>
  <si>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</si>
  <si>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</si>
  <si>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</si>
  <si>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</si>
  <si>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</si>
  <si>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</si>
  <si>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</si>
  <si>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</si>
  <si>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</si>
  <si>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</si>
  <si>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</si>
  <si>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</si>
  <si>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</si>
  <si>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</si>
  <si>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</si>
  <si>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</si>
  <si>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</si>
  <si>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</si>
  <si>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</si>
  <si>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</si>
  <si>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</si>
  <si>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</si>
  <si>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</si>
  <si>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</si>
  <si>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</si>
  <si>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</si>
  <si>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</si>
  <si>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</si>
  <si>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</si>
  <si>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</si>
  <si>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</si>
  <si>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</si>
  <si>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</si>
  <si>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</si>
  <si>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</si>
  <si>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</si>
  <si>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</si>
  <si>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</si>
  <si>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</si>
  <si>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</si>
  <si>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</si>
  <si>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</si>
  <si>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</si>
  <si>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</si>
  <si>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</si>
  <si>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</si>
  <si>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</si>
  <si>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</si>
  <si>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</si>
  <si>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</si>
  <si>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</si>
  <si>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</si>
  <si>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</si>
  <si>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</si>
  <si>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</si>
  <si>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</si>
  <si>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</si>
  <si>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</si>
  <si>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</si>
  <si>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</si>
  <si>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</si>
  <si>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</si>
  <si>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</si>
  <si>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</si>
  <si>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</si>
  <si>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</si>
  <si>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</si>
  <si>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</si>
  <si>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</si>
  <si>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</si>
  <si>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</si>
  <si>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</si>
  <si>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</si>
  <si>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</si>
  <si>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</si>
  <si>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</si>
  <si>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</si>
  <si>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</si>
  <si>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</si>
  <si>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</si>
  <si>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</si>
  <si>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</si>
  <si>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</si>
  <si>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</si>
  <si>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</si>
  <si>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</si>
  <si>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</si>
  <si>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</si>
  <si>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</si>
  <si>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</si>
  <si>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</si>
  <si>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</si>
  <si>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</si>
  <si>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</si>
  <si>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</si>
  <si>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</si>
  <si>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</si>
  <si>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</si>
  <si>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</si>
  <si>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</si>
  <si>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</si>
  <si>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</si>
  <si>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</si>
  <si>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</si>
  <si>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</si>
  <si>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</si>
  <si>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</si>
  <si>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</si>
  <si>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</si>
  <si>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</si>
  <si>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</si>
  <si>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</si>
  <si>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</si>
  <si>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</si>
  <si>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</si>
  <si>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</si>
  <si>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</si>
  <si>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</si>
  <si>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</si>
  <si>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</si>
  <si>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</si>
  <si>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</si>
  <si>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</si>
  <si>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</si>
  <si>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</si>
  <si>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</si>
  <si>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</si>
  <si>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</si>
  <si>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</si>
  <si>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</si>
  <si>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</si>
  <si>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</si>
  <si>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</si>
  <si>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</si>
  <si>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</si>
  <si>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</si>
  <si>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</si>
  <si>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</si>
  <si>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</si>
  <si>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</si>
  <si>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</si>
  <si>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</si>
  <si>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</si>
  <si>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</si>
  <si>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</si>
  <si>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</si>
  <si>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</si>
  <si>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</si>
  <si>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</si>
  <si>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</si>
  <si>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</si>
  <si>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</si>
  <si>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</si>
  <si>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</si>
  <si>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</si>
  <si>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</si>
  <si>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</si>
  <si>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</si>
  <si>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</si>
  <si>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</si>
  <si>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</si>
  <si>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</si>
  <si>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</si>
  <si>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</si>
  <si>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</si>
  <si>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</si>
  <si>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</si>
  <si>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</si>
  <si>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</si>
  <si>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</si>
  <si>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</si>
  <si>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</si>
  <si>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</si>
  <si>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</si>
  <si>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</si>
  <si>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</si>
  <si>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</si>
  <si>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</si>
  <si>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</si>
  <si>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</si>
  <si>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</si>
  <si>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</si>
  <si>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</si>
  <si>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</si>
  <si>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</si>
  <si>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</si>
  <si>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</si>
  <si>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</si>
  <si>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</si>
  <si>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</si>
  <si>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</si>
  <si>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</si>
  <si>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</si>
  <si>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</si>
  <si>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</si>
  <si>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</si>
  <si>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</si>
  <si>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</si>
  <si>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</si>
  <si>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</si>
  <si>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</si>
  <si>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</si>
  <si>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</si>
  <si>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</si>
  <si>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</si>
  <si>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</si>
  <si>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</si>
  <si>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</si>
  <si>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</si>
  <si>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</si>
  <si>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</si>
  <si>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</si>
  <si>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</si>
  <si>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</si>
  <si>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</si>
  <si>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</si>
  <si>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</si>
  <si>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</si>
  <si>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</si>
  <si>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</si>
  <si>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</si>
  <si>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</si>
  <si>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</si>
  <si>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</si>
  <si>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</si>
  <si>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</si>
  <si>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</si>
  <si>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</si>
  <si>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</si>
  <si>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</si>
  <si>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</si>
  <si>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</si>
  <si>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</si>
  <si>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</si>
  <si>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</si>
  <si>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</si>
  <si>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</si>
  <si>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</si>
  <si>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</si>
  <si>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</si>
  <si>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</si>
  <si>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</si>
  <si>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</si>
  <si>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</si>
  <si>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</si>
  <si>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</si>
  <si>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</si>
  <si>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</si>
  <si>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</si>
  <si>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</si>
  <si>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</si>
  <si>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</si>
  <si>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</si>
  <si>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</si>
  <si>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</si>
  <si>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</si>
  <si>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</si>
  <si>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</si>
  <si>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</si>
  <si>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</si>
  <si>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</si>
  <si>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</si>
  <si>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</si>
  <si>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</si>
  <si>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</si>
  <si>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</si>
  <si>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</si>
  <si>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</si>
  <si>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</si>
  <si>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</si>
  <si>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</si>
  <si>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</si>
  <si>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</si>
  <si>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</si>
  <si>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</si>
  <si>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</si>
  <si>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</si>
  <si>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</si>
  <si>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</si>
  <si>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</si>
  <si>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</si>
  <si>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</si>
  <si>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</si>
  <si>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</si>
  <si>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</si>
  <si>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</si>
  <si>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</si>
  <si>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</si>
  <si>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</si>
  <si>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</si>
  <si>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</si>
  <si>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</si>
  <si>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</si>
  <si>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</si>
  <si>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</si>
  <si>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</si>
  <si>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</si>
  <si>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</si>
  <si>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</si>
  <si>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</si>
  <si>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</si>
  <si>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</si>
  <si>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</si>
  <si>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</si>
  <si>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</si>
  <si>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</si>
  <si>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</si>
  <si>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</si>
  <si>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</si>
  <si>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</si>
  <si>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</si>
  <si>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</si>
  <si>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</si>
  <si>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</si>
  <si>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</si>
  <si>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</si>
  <si>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</si>
  <si>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</si>
  <si>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</si>
  <si>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</si>
  <si>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</si>
  <si>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</si>
  <si>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</si>
  <si>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</si>
  <si>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</si>
  <si>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</si>
  <si>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</si>
  <si>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</si>
  <si>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</si>
  <si>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</si>
  <si>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</si>
  <si>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</si>
  <si>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</si>
  <si>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</si>
  <si>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</si>
  <si>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</si>
  <si>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</si>
  <si>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</si>
  <si>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</si>
  <si>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</si>
  <si>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</si>
  <si>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</si>
  <si>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</si>
  <si>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</si>
  <si>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</si>
  <si>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</si>
  <si>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</si>
  <si>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</si>
  <si>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</si>
  <si>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</si>
  <si>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</si>
  <si>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</si>
  <si>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</si>
  <si>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</si>
  <si>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</si>
  <si>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</si>
  <si>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</si>
  <si>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</si>
  <si>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</si>
  <si>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</si>
  <si>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</si>
  <si>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</si>
  <si>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</si>
  <si>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</si>
  <si>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</si>
  <si>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</si>
  <si>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</si>
  <si>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</si>
  <si>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</si>
  <si>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</si>
  <si>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</si>
  <si>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</si>
  <si>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</si>
  <si>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</si>
  <si>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</si>
  <si>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</si>
  <si>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</si>
  <si>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</si>
  <si>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</si>
  <si>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</si>
  <si>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</si>
  <si>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</si>
  <si>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</si>
  <si>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</si>
  <si>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</si>
  <si>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</si>
  <si>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</si>
  <si>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</si>
  <si>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</si>
  <si>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</si>
  <si>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</si>
  <si>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</si>
  <si>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</si>
  <si>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</si>
  <si>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</si>
  <si>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</si>
  <si>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</si>
  <si>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</si>
  <si>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</si>
  <si>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</si>
  <si>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</si>
  <si>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</si>
  <si>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</si>
  <si>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</si>
  <si>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</si>
  <si>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</si>
  <si>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</si>
  <si>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</si>
  <si>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</si>
  <si>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</si>
  <si>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</si>
  <si>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</si>
  <si>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</si>
  <si>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</si>
  <si>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</si>
  <si>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</si>
  <si>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</si>
  <si>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</si>
  <si>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</si>
  <si>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</si>
  <si>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</si>
  <si>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</si>
  <si>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</si>
  <si>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</si>
  <si>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</si>
  <si>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</si>
  <si>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</si>
  <si>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</si>
  <si>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</si>
  <si>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</si>
  <si>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</si>
  <si>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</si>
  <si>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</si>
  <si>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</si>
  <si>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</si>
  <si>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</si>
  <si>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</si>
  <si>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</si>
  <si>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</si>
  <si>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</si>
  <si>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</si>
  <si>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</si>
  <si>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</si>
  <si>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</si>
  <si>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</si>
  <si>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</si>
  <si>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</si>
  <si>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</si>
  <si>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</si>
  <si>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</si>
  <si>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</si>
  <si>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</si>
  <si>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</si>
  <si>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</si>
  <si>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</si>
  <si>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</si>
  <si>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</si>
  <si>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</si>
  <si>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</si>
  <si>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</si>
  <si>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</si>
  <si>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</si>
  <si>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</si>
  <si>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</si>
  <si>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</si>
  <si>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</si>
  <si>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</si>
  <si>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</si>
  <si>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</si>
  <si>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</si>
  <si>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</si>
  <si>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</si>
  <si>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</si>
  <si>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</si>
  <si>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</si>
  <si>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</si>
  <si>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</si>
  <si>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</si>
  <si>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</si>
  <si>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</si>
  <si>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</si>
  <si>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</si>
  <si>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</si>
  <si>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</si>
  <si>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</si>
  <si>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</si>
  <si>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</si>
  <si>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</si>
  <si>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</si>
  <si>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</si>
  <si>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</si>
  <si>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</si>
  <si>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</si>
  <si>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</si>
  <si>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</si>
  <si>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</si>
  <si>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</si>
  <si>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</si>
  <si>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</si>
  <si>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</si>
  <si>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</si>
  <si>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</si>
  <si>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</si>
  <si>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</si>
  <si>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</si>
  <si>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</si>
  <si>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</si>
  <si>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</si>
  <si>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</si>
  <si>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</si>
  <si>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</si>
  <si>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</si>
  <si>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</si>
  <si>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</si>
  <si>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</si>
  <si>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</si>
  <si>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</si>
  <si>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</si>
  <si>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</si>
  <si>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</si>
  <si>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</si>
  <si>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</si>
  <si>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</si>
  <si>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</si>
  <si>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</si>
  <si>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</si>
  <si>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</si>
  <si>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</si>
  <si>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</si>
  <si>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</si>
  <si>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</si>
  <si>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</si>
  <si>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</si>
  <si>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</si>
  <si>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</si>
  <si>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</si>
  <si>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</si>
  <si>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</si>
  <si>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</si>
  <si>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</si>
  <si>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</si>
  <si>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</si>
  <si>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</si>
  <si>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</si>
  <si>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</si>
  <si>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</si>
  <si>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</si>
  <si>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</si>
  <si>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</si>
  <si>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</si>
  <si>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</si>
  <si>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</si>
  <si>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</si>
  <si>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</si>
  <si>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</si>
  <si>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</si>
  <si>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</si>
  <si>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</si>
  <si>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</si>
  <si>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</si>
  <si>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</si>
  <si>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</si>
  <si>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</si>
  <si>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</si>
  <si>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</si>
  <si>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</si>
  <si>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</si>
  <si>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</si>
  <si>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</si>
  <si>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</si>
  <si>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</si>
  <si>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</si>
  <si>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</si>
  <si>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</si>
  <si>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</si>
  <si>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</si>
  <si>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</si>
  <si>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</si>
  <si>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</si>
  <si>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</si>
  <si>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</si>
  <si>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</si>
  <si>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</si>
  <si>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</si>
  <si>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</si>
  <si>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</si>
  <si>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</si>
  <si>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</si>
  <si>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</si>
  <si>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</si>
  <si>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</si>
  <si>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</si>
  <si>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</si>
  <si>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</si>
  <si>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</si>
  <si>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</si>
  <si>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</si>
  <si>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</si>
  <si>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</si>
  <si>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</si>
  <si>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</si>
  <si>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</si>
  <si>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</si>
  <si>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</si>
  <si>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</si>
  <si>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</si>
  <si>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</si>
  <si>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</si>
  <si>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</si>
  <si>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</si>
  <si>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</si>
  <si>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</si>
  <si>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</si>
  <si>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</si>
  <si>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</si>
  <si>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</si>
  <si>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</si>
  <si>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</si>
  <si>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</si>
  <si>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</si>
  <si>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</si>
  <si>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</si>
  <si>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</si>
  <si>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</si>
  <si>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</si>
  <si>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</si>
  <si>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</si>
  <si>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</si>
  <si>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</si>
  <si>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</si>
  <si>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</si>
  <si>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</si>
  <si>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</si>
  <si>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</si>
  <si>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</si>
  <si>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</si>
  <si>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</si>
  <si>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</si>
  <si>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</si>
  <si>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</si>
  <si>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</si>
  <si>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</si>
  <si>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</si>
  <si>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</si>
  <si>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</si>
  <si>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</si>
  <si>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</si>
  <si>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</si>
  <si>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</si>
  <si>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</si>
  <si>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</si>
  <si>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</si>
  <si>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</si>
  <si>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</si>
  <si>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</si>
  <si>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</si>
  <si>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</si>
  <si>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</si>
  <si>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</si>
  <si>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</si>
  <si>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</si>
  <si>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</si>
  <si>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</si>
  <si>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</si>
  <si>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</si>
  <si>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</si>
  <si>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</si>
  <si>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</si>
  <si>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</si>
  <si>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</si>
  <si>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</si>
  <si>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</si>
  <si>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</si>
  <si>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</si>
  <si>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</si>
  <si>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</si>
  <si>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</si>
  <si>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</si>
  <si>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</si>
  <si>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</si>
  <si>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</si>
  <si>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</si>
  <si>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</si>
  <si>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</si>
  <si>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</si>
  <si>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</si>
  <si>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</si>
  <si>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</si>
  <si>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</si>
  <si>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</si>
  <si>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</si>
  <si>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</si>
  <si>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</si>
  <si>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</si>
  <si>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</si>
  <si>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</si>
  <si>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</si>
  <si>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</si>
  <si>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</si>
  <si>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</si>
  <si>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</si>
  <si>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</si>
  <si>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</si>
  <si>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</si>
  <si>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</si>
  <si>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</si>
  <si>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</si>
  <si>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</si>
  <si>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</si>
  <si>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</si>
  <si>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</si>
  <si>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</si>
  <si>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</si>
  <si>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</si>
  <si>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</si>
  <si>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</si>
  <si>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</si>
  <si>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</si>
  <si>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</si>
  <si>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</si>
  <si>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</si>
  <si>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</si>
  <si>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</si>
  <si>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</si>
  <si>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</si>
  <si>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</si>
  <si>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</si>
  <si>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</si>
  <si>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</si>
  <si>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</si>
  <si>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</si>
  <si>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</si>
  <si>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</si>
  <si>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</si>
  <si>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</si>
  <si>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</si>
  <si>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</si>
  <si>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</si>
  <si>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</si>
  <si>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</si>
  <si>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</si>
  <si>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</si>
  <si>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</si>
  <si>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</si>
  <si>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</si>
  <si>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</si>
  <si>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</si>
  <si>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</si>
  <si>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</si>
  <si>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</si>
  <si>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</si>
  <si>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</si>
  <si>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</si>
  <si>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</si>
  <si>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</si>
  <si>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</si>
  <si>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</si>
  <si>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</si>
  <si>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</si>
  <si>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</si>
  <si>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</si>
  <si>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</si>
  <si>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</si>
  <si>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</si>
  <si>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</si>
  <si>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</si>
  <si>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</si>
  <si>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</si>
  <si>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</si>
  <si>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</si>
  <si>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</si>
  <si>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</si>
  <si>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</si>
  <si>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</si>
  <si>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</si>
  <si>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</si>
  <si>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</si>
  <si>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</si>
  <si>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</si>
  <si>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</si>
  <si>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</si>
  <si>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</si>
  <si>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</si>
  <si>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</si>
  <si>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</si>
  <si>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</si>
  <si>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</si>
  <si>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</si>
  <si>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</si>
  <si>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</si>
  <si>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</si>
  <si>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</si>
  <si>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</si>
  <si>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</si>
  <si>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</si>
  <si>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</si>
  <si>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</si>
  <si>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</si>
  <si>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</si>
  <si>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</si>
  <si>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</si>
  <si>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</si>
  <si>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</si>
  <si>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</si>
  <si>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</si>
  <si>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</si>
  <si>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</si>
  <si>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</si>
  <si>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</si>
  <si>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</si>
  <si>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</si>
  <si>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</si>
  <si>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</si>
  <si>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</si>
  <si>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</si>
  <si>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</si>
  <si>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</si>
  <si>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</si>
  <si>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</si>
  <si>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</si>
  <si>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</si>
  <si>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</si>
  <si>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</si>
  <si>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</si>
  <si>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</si>
  <si>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</si>
  <si>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</si>
  <si>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</si>
  <si>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</si>
  <si>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</si>
  <si>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</si>
  <si>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</si>
  <si>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</si>
  <si>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</si>
  <si>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</si>
  <si>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</si>
  <si>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</si>
  <si>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</si>
  <si>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</si>
  <si>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</si>
  <si>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</si>
  <si>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</si>
  <si>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</si>
  <si>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</si>
  <si>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</si>
  <si>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</si>
  <si>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</si>
  <si>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</si>
  <si>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</si>
  <si>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</si>
  <si>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</si>
  <si>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</si>
  <si>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</si>
  <si>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</si>
  <si>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</si>
  <si>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</si>
  <si>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</si>
  <si>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</si>
  <si>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</si>
  <si>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</si>
  <si>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</si>
  <si>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</si>
  <si>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</si>
  <si>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</si>
  <si>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</si>
  <si>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</si>
  <si>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</si>
  <si>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</si>
  <si>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</si>
  <si>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</si>
  <si>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</si>
  <si>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</si>
  <si>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</si>
  <si>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</si>
  <si>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</si>
  <si>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</si>
  <si>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</si>
  <si>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</si>
  <si>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</si>
  <si>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</si>
  <si>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</si>
  <si>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</si>
  <si>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</si>
  <si>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</si>
  <si>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</si>
  <si>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</si>
  <si>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</si>
  <si>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</si>
  <si>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</si>
  <si>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</si>
  <si>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</si>
  <si>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</si>
  <si>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</si>
  <si>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</si>
  <si>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</si>
  <si>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</si>
  <si>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</si>
  <si>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</si>
  <si>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</si>
  <si>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</si>
  <si>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</si>
  <si>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</si>
  <si>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</si>
  <si>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</si>
  <si>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</si>
  <si>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</si>
  <si>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</si>
  <si>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</si>
  <si>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</si>
  <si>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</si>
  <si>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</si>
  <si>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</si>
  <si>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</si>
  <si>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</si>
  <si>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</si>
  <si>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</si>
  <si>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</si>
  <si>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</si>
  <si>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</si>
  <si>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</si>
  <si>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</si>
  <si>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</si>
  <si>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</si>
  <si>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</si>
  <si>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</si>
  <si>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</si>
  <si>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</si>
  <si>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</si>
  <si>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</si>
  <si>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</si>
  <si>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</si>
  <si>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</si>
  <si>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</si>
  <si>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</si>
  <si>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</si>
  <si>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</si>
  <si>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</si>
  <si>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</si>
  <si>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</si>
  <si>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</si>
  <si>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</si>
  <si>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</si>
  <si>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</si>
  <si>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</si>
  <si>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</si>
  <si>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</si>
  <si>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</si>
  <si>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</si>
  <si>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</si>
  <si>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</si>
  <si>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</si>
  <si>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</si>
  <si>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</si>
  <si>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</si>
  <si>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</si>
  <si>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</si>
  <si>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</si>
  <si>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</si>
  <si>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</si>
  <si>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</si>
  <si>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</si>
  <si>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</si>
  <si>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</si>
  <si>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</si>
  <si>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</si>
  <si>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</si>
  <si>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</si>
  <si>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</si>
  <si>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</si>
  <si>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</si>
  <si>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</si>
  <si>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</si>
  <si>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</si>
  <si>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</si>
  <si>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</si>
  <si>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</si>
  <si>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</si>
  <si>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</si>
  <si>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</si>
  <si>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</si>
  <si>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</si>
  <si>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</si>
  <si>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</si>
  <si>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</si>
  <si>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</si>
  <si>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</si>
  <si>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</si>
  <si>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</si>
  <si>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</si>
  <si>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</si>
  <si>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</si>
  <si>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</si>
  <si>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</si>
  <si>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</si>
  <si>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</si>
  <si>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</si>
  <si>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</si>
  <si>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</si>
  <si>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</si>
  <si>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</si>
  <si>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</si>
  <si>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</si>
  <si>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</si>
  <si>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</si>
  <si>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</si>
  <si>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</si>
  <si>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</si>
  <si>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</si>
  <si>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</si>
  <si>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</si>
  <si>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</si>
  <si>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</si>
  <si>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</si>
  <si>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</si>
  <si>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</si>
  <si>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</si>
  <si>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</si>
  <si>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</si>
  <si>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</si>
  <si>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</si>
  <si>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</si>
  <si>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</si>
  <si>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</si>
  <si>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</si>
  <si>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</si>
  <si>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</si>
  <si>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</si>
  <si>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</si>
  <si>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</si>
  <si>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</si>
  <si>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</si>
  <si>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</si>
  <si>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</si>
  <si>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</si>
  <si>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</si>
  <si>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</si>
  <si>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</si>
  <si>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</si>
  <si>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</si>
  <si>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</si>
  <si>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</si>
  <si>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</si>
  <si>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</si>
  <si>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</si>
  <si>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</si>
  <si>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</si>
  <si>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</si>
  <si>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</si>
  <si>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</si>
  <si>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</si>
  <si>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</si>
  <si>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</si>
  <si>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</si>
  <si>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</si>
  <si>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</si>
  <si>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</si>
  <si>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</si>
  <si>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</si>
  <si>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</si>
  <si>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</si>
  <si>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</si>
  <si>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</si>
  <si>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</si>
  <si>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</si>
  <si>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</si>
  <si>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</si>
  <si>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</si>
  <si>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</si>
  <si>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</si>
  <si>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</si>
  <si>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</si>
  <si>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</si>
  <si>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</si>
  <si>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</si>
  <si>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</si>
  <si>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</si>
  <si>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</si>
  <si>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</si>
  <si>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</si>
  <si>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</si>
  <si>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</si>
  <si>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</si>
  <si>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</si>
  <si>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</si>
  <si>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</si>
  <si>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</si>
  <si>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</si>
  <si>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</si>
  <si>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</si>
  <si>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</si>
  <si>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</si>
  <si>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</si>
  <si>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</si>
  <si>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</si>
  <si>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</si>
  <si>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</si>
  <si>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</si>
  <si>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</si>
  <si>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</si>
  <si>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</si>
  <si>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</si>
  <si>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</si>
  <si>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</si>
  <si>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</si>
  <si>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</si>
  <si>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</si>
  <si>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</si>
  <si>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</si>
  <si>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</si>
  <si>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</si>
  <si>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</si>
  <si>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</si>
  <si>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</si>
  <si>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</si>
  <si>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</si>
  <si>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</si>
  <si>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</si>
  <si>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</si>
  <si>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</si>
  <si>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</si>
  <si>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</si>
  <si>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</si>
  <si>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</si>
  <si>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</si>
  <si>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</si>
  <si>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</si>
  <si>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</si>
  <si>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</si>
  <si>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</si>
  <si>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</si>
  <si>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</si>
  <si>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</si>
  <si>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</si>
  <si>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</si>
  <si>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</si>
  <si>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</si>
  <si>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</si>
  <si>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</si>
  <si>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</si>
  <si>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</si>
  <si>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</si>
  <si>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</si>
  <si>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</si>
  <si>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</si>
  <si>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</si>
  <si>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</si>
  <si>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</si>
  <si>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</si>
  <si>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</si>
  <si>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</si>
  <si>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</si>
  <si>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</si>
  <si>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</si>
  <si>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</si>
  <si>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</si>
  <si>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</si>
  <si>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</si>
  <si>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</si>
  <si>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</si>
  <si>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</si>
  <si>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</si>
  <si>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</si>
  <si>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</si>
  <si>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</si>
  <si>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</si>
  <si>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</si>
  <si>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</si>
  <si>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</si>
  <si>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</si>
  <si>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</si>
  <si>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</si>
  <si>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</si>
  <si>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</si>
  <si>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</si>
  <si>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</si>
  <si>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</si>
  <si>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</si>
  <si>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</si>
  <si>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</si>
  <si>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</si>
  <si>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</si>
  <si>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</si>
  <si>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</si>
  <si>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</si>
  <si>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</si>
  <si>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</si>
  <si>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</si>
  <si>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</si>
  <si>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</si>
  <si>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</si>
  <si>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</si>
  <si>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</si>
  <si>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</si>
  <si>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</si>
  <si>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</si>
  <si>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</si>
  <si>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</si>
  <si>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</si>
  <si>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</si>
  <si>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</si>
  <si>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</si>
  <si>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</si>
  <si>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</si>
  <si>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</si>
  <si>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</si>
  <si>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</si>
  <si>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</si>
  <si>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</si>
  <si>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</si>
  <si>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</si>
  <si>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</si>
  <si>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</si>
  <si>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</si>
  <si>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</si>
  <si>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</si>
  <si>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</si>
  <si>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</si>
  <si>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</si>
  <si>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</si>
  <si>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</si>
  <si>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</si>
  <si>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</si>
  <si>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</si>
  <si>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</si>
  <si>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</si>
  <si>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</si>
  <si>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</si>
  <si>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</si>
  <si>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</si>
  <si>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</si>
  <si>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</si>
  <si>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</si>
  <si>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</si>
  <si>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</si>
  <si>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</si>
  <si>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</si>
  <si>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</si>
  <si>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</si>
  <si>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</si>
  <si>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</si>
  <si>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</si>
  <si>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</si>
  <si>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</si>
  <si>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</si>
  <si>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</si>
  <si>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</si>
  <si>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</si>
  <si>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</si>
  <si>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</si>
  <si>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</si>
  <si>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</si>
  <si>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</si>
  <si>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</si>
  <si>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</si>
  <si>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</si>
  <si>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</si>
  <si>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</si>
  <si>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</si>
  <si>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</si>
  <si>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</si>
  <si>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</si>
  <si>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</si>
  <si>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</si>
  <si>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</si>
  <si>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</si>
  <si>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</si>
  <si>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</si>
  <si>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</si>
  <si>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</si>
  <si>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</si>
  <si>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</si>
  <si>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</si>
  <si>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</si>
  <si>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</si>
  <si>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</si>
  <si>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</si>
  <si>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</si>
  <si>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</si>
  <si>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</si>
  <si>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</si>
  <si>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</si>
  <si>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</si>
  <si>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</si>
  <si>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</si>
  <si>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</si>
  <si>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</si>
  <si>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</si>
  <si>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</si>
  <si>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</si>
  <si>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</si>
  <si>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</si>
  <si>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</si>
  <si>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</si>
  <si>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</si>
  <si>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</si>
  <si>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</si>
  <si>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</si>
  <si>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</si>
  <si>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</si>
  <si>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</si>
  <si>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</si>
  <si>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</si>
  <si>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</si>
  <si>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</si>
  <si>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</si>
  <si>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</si>
  <si>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</si>
  <si>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</si>
  <si>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</si>
  <si>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</si>
  <si>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</si>
  <si>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</si>
  <si>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</si>
  <si>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</si>
  <si>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</si>
  <si>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</si>
  <si>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</si>
  <si>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</si>
  <si>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</si>
  <si>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</si>
  <si>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</si>
  <si>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</si>
  <si>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</si>
  <si>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</si>
  <si>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</si>
  <si>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</si>
  <si>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</si>
  <si>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</si>
  <si>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</si>
  <si>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</si>
  <si>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</si>
  <si>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</si>
  <si>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</si>
  <si>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</si>
  <si>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</si>
  <si>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</si>
  <si>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</si>
  <si>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</si>
  <si>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</si>
  <si>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</si>
  <si>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</si>
  <si>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</si>
  <si>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</si>
  <si>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</si>
  <si>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</si>
  <si>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</si>
  <si>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</si>
  <si>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</si>
  <si>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</si>
  <si>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</si>
  <si>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</si>
  <si>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</si>
  <si>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</si>
  <si>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</si>
  <si>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</si>
  <si>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</si>
  <si>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</si>
  <si>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</si>
  <si>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</si>
  <si>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</si>
  <si>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</si>
  <si>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</si>
  <si>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</si>
  <si>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</si>
  <si>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</si>
  <si>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</si>
  <si>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</si>
  <si>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</si>
  <si>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</si>
  <si>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</si>
  <si>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</si>
  <si>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</si>
  <si>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</si>
  <si>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</si>
  <si>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</si>
  <si>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</si>
  <si>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</si>
  <si>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</si>
  <si>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</si>
  <si>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</si>
  <si>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</si>
  <si>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</si>
  <si>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</si>
  <si>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</si>
  <si>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</si>
  <si>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</si>
  <si>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</si>
  <si>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</si>
  <si>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</si>
  <si>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</si>
  <si>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</si>
  <si>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</si>
  <si>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</si>
  <si>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</si>
  <si>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</si>
  <si>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</si>
  <si>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</si>
  <si>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</si>
  <si>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</si>
  <si>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</si>
  <si>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</si>
  <si>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</si>
  <si>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</si>
  <si>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</si>
  <si>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</si>
  <si>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</si>
  <si>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</si>
  <si>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</si>
  <si>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</si>
  <si>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</si>
  <si>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</si>
  <si>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</si>
  <si>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</si>
  <si>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</si>
  <si>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</si>
  <si>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</si>
  <si>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</si>
  <si>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</si>
  <si>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</si>
  <si>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</si>
  <si>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</si>
  <si>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</si>
  <si>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</si>
  <si>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</si>
  <si>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</si>
  <si>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</si>
  <si>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</si>
  <si>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</si>
  <si>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</si>
  <si>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</si>
  <si>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</si>
  <si>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</si>
  <si>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</si>
  <si>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</si>
  <si>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</si>
  <si>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</si>
  <si>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</si>
  <si>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</si>
  <si>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</si>
  <si>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</si>
  <si>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</si>
  <si>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</si>
  <si>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</si>
  <si>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</si>
  <si>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</si>
  <si>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</si>
  <si>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</si>
  <si>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</si>
  <si>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</si>
  <si>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</si>
  <si>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</si>
  <si>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</si>
  <si>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</si>
  <si>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</si>
  <si>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</si>
  <si>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</si>
  <si>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</si>
  <si>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</si>
  <si>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</si>
  <si>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</si>
  <si>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</si>
  <si>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</si>
  <si>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</si>
  <si>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</si>
  <si>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</si>
  <si>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</si>
  <si>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</si>
  <si>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</si>
  <si>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</si>
  <si>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</si>
  <si>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</si>
  <si>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</si>
  <si>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</si>
  <si>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</si>
  <si>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</si>
  <si>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</si>
  <si>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</si>
  <si>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</si>
  <si>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</si>
  <si>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</si>
  <si>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</si>
  <si>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</si>
  <si>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</si>
  <si>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</si>
  <si>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</si>
  <si>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</si>
  <si>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</si>
  <si>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</si>
  <si>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</si>
  <si>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</si>
  <si>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</si>
  <si>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</si>
  <si>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</si>
  <si>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</si>
  <si>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</si>
  <si>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</si>
  <si>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</si>
  <si>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</si>
  <si>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</si>
  <si>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</si>
  <si>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</si>
  <si>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</si>
  <si>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</si>
  <si>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</si>
  <si>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</si>
  <si>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</si>
  <si>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</si>
  <si>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</si>
  <si>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</si>
  <si>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</si>
  <si>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</si>
  <si>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</si>
  <si>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</si>
  <si>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</si>
  <si>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</si>
  <si>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</si>
  <si>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</si>
  <si>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</si>
  <si>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</si>
  <si>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</si>
  <si>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</si>
  <si>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</si>
  <si>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</si>
  <si>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</si>
  <si>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</si>
  <si>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</si>
  <si>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</si>
  <si>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</si>
  <si>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</si>
  <si>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</si>
  <si>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</si>
  <si>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</si>
  <si>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</si>
  <si>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</si>
  <si>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</si>
  <si>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</si>
  <si>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</si>
  <si>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</si>
  <si>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</si>
  <si>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</si>
  <si>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</si>
  <si>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</si>
  <si>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</si>
  <si>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</si>
  <si>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</si>
  <si>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</si>
  <si>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</si>
  <si>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</si>
  <si>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</si>
  <si>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</si>
  <si>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</si>
  <si>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</si>
  <si>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</si>
  <si>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</si>
  <si>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</si>
  <si>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</si>
  <si>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</si>
  <si>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</si>
  <si>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</si>
  <si>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</si>
  <si>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</si>
  <si>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</si>
  <si>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</si>
  <si>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</si>
  <si>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</si>
  <si>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</si>
  <si>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</si>
  <si>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</si>
  <si>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</si>
  <si>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</si>
  <si>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</si>
  <si>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</si>
  <si>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</si>
  <si>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</si>
  <si>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</si>
  <si>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</si>
  <si>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</si>
  <si>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</si>
  <si>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</si>
  <si>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</si>
  <si>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</si>
  <si>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</si>
  <si>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</si>
  <si>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</si>
  <si>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</si>
  <si>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</si>
  <si>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</si>
  <si>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</si>
  <si>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</si>
  <si>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</si>
  <si>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</si>
  <si>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</si>
  <si>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</si>
  <si>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</si>
  <si>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</si>
  <si>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</si>
  <si>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</si>
  <si>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</si>
  <si>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</si>
  <si>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</si>
  <si>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</si>
  <si>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</si>
  <si>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</si>
  <si>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</si>
  <si>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</si>
  <si>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</si>
  <si>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</si>
  <si>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</si>
  <si>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</si>
  <si>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</si>
  <si>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</si>
  <si>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</si>
  <si>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</si>
  <si>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</si>
  <si>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</si>
  <si>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</si>
  <si>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</si>
  <si>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</si>
  <si>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</si>
  <si>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</si>
  <si>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</si>
  <si>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</si>
  <si>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</si>
  <si>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</si>
  <si>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</si>
  <si>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</si>
  <si>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</si>
  <si>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</si>
  <si>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</si>
  <si>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</si>
  <si>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</si>
  <si>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</si>
  <si>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</si>
  <si>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</si>
  <si>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</si>
  <si>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</si>
  <si>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</si>
  <si>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</si>
  <si>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</si>
  <si>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</si>
  <si>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</si>
  <si>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</si>
  <si>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</si>
  <si>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</si>
  <si>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</si>
  <si>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</si>
  <si>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</si>
  <si>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</si>
  <si>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</si>
  <si>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</si>
  <si>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</si>
  <si>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</si>
  <si>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</si>
  <si>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</si>
  <si>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</si>
  <si>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</si>
  <si>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</si>
  <si>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</si>
  <si>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</si>
  <si>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</si>
  <si>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</si>
  <si>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</si>
  <si>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</si>
  <si>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</si>
  <si>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</si>
  <si>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</si>
  <si>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</si>
  <si>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</si>
  <si>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</si>
  <si>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</si>
  <si>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</si>
  <si>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</si>
  <si>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</si>
  <si>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</si>
  <si>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</si>
  <si>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</si>
  <si>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</si>
  <si>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</si>
  <si>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</si>
  <si>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</si>
  <si>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</si>
  <si>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</si>
  <si>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</si>
  <si>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</si>
  <si>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</si>
  <si>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</si>
  <si>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</si>
  <si>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</si>
  <si>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</si>
  <si>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</si>
  <si>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</si>
  <si>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</si>
  <si>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</si>
  <si>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</si>
  <si>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</si>
  <si>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</si>
  <si>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</si>
  <si>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</si>
  <si>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</si>
  <si>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</si>
  <si>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</si>
  <si>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</si>
  <si>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</si>
  <si>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</si>
  <si>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</si>
  <si>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</si>
  <si>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</si>
  <si>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</si>
  <si>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</si>
  <si>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</si>
  <si>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</si>
  <si>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</si>
  <si>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</si>
  <si>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</si>
  <si>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</si>
  <si>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</si>
  <si>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</si>
  <si>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</si>
  <si>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</si>
  <si>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</si>
  <si>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</si>
  <si>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</si>
  <si>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</si>
  <si>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</si>
  <si>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</si>
  <si>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</si>
  <si>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</si>
  <si>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</si>
  <si>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</si>
  <si>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</si>
  <si>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</si>
  <si>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</si>
  <si>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</si>
  <si>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</si>
  <si>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</si>
  <si>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</si>
  <si>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</si>
  <si>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</si>
  <si>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</si>
  <si>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</si>
  <si>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</si>
  <si>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</si>
  <si>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</si>
  <si>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</si>
  <si>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</si>
  <si>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</si>
  <si>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</si>
  <si>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</si>
  <si>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</si>
  <si>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</si>
  <si>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</si>
  <si>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</si>
  <si>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</si>
  <si>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</si>
  <si>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</si>
  <si>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</si>
  <si>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</si>
  <si>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</si>
  <si>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</si>
  <si>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</si>
  <si>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</si>
  <si>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</si>
  <si>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</si>
  <si>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</si>
  <si>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</si>
  <si>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</si>
  <si>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</si>
  <si>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</si>
  <si>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</si>
  <si>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</si>
  <si>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</si>
  <si>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</si>
  <si>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</si>
  <si>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</si>
  <si>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</si>
  <si>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</si>
  <si>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</si>
  <si>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</si>
  <si>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</si>
  <si>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</si>
  <si>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</si>
  <si>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</si>
  <si>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</si>
  <si>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</si>
  <si>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</si>
  <si>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</si>
  <si>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</si>
  <si>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</si>
  <si>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</si>
  <si>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</si>
  <si>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</si>
  <si>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</si>
  <si>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</si>
  <si>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</si>
  <si>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</si>
  <si>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</si>
  <si>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</si>
  <si>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</si>
  <si>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</si>
  <si>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</si>
  <si>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</si>
  <si>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</si>
  <si>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</si>
  <si>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</si>
  <si>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</si>
  <si>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</si>
  <si>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</si>
  <si>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</si>
  <si>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</si>
  <si>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</si>
  <si>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</si>
  <si>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</si>
  <si>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</si>
  <si>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</si>
  <si>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</si>
  <si>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</si>
  <si>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</si>
  <si>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</si>
  <si>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</si>
  <si>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</si>
  <si>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</si>
  <si>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</si>
  <si>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</si>
  <si>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</si>
  <si>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</si>
  <si>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</si>
  <si>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</si>
  <si>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</si>
  <si>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</si>
  <si>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</si>
  <si>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</si>
  <si>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</si>
  <si>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</si>
  <si>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</si>
  <si>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</si>
  <si>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</si>
  <si>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</si>
  <si>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</si>
  <si>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</si>
  <si>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</si>
  <si>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</si>
  <si>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</si>
  <si>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</si>
  <si>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</si>
  <si>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</si>
  <si>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</si>
  <si>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</si>
  <si>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</si>
  <si>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</si>
  <si>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</si>
  <si>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</si>
  <si>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</si>
  <si>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</si>
  <si>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</si>
  <si>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</si>
  <si>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</si>
  <si>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</si>
  <si>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</si>
  <si>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</si>
  <si>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</si>
  <si>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</si>
  <si>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</si>
  <si>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</si>
  <si>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</si>
  <si>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</si>
  <si>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</si>
  <si>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</si>
  <si>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</si>
  <si>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</si>
  <si>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</si>
  <si>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</si>
  <si>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</si>
  <si>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</si>
  <si>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</si>
  <si>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</si>
  <si>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</si>
  <si>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</si>
  <si>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</si>
  <si>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</si>
  <si>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</si>
  <si>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</si>
  <si>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</si>
  <si>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</si>
  <si>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</si>
  <si>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</si>
  <si>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</si>
  <si>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</si>
  <si>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</si>
  <si>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</si>
  <si>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</si>
  <si>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</si>
  <si>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</si>
  <si>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</si>
  <si>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</si>
  <si>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</si>
  <si>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</si>
  <si>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</si>
  <si>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</si>
  <si>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</si>
  <si>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</si>
  <si>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</si>
  <si>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</si>
  <si>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</si>
  <si>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</si>
  <si>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</si>
  <si>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</si>
  <si>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</si>
  <si>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</si>
  <si>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</si>
  <si>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</si>
  <si>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</si>
  <si>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</si>
  <si>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</si>
  <si>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</si>
  <si>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</si>
  <si>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</si>
  <si>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</si>
  <si>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</si>
  <si>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</si>
  <si>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</si>
  <si>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</si>
  <si>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</si>
  <si>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</si>
  <si>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</si>
  <si>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</si>
  <si>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</si>
  <si>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</si>
  <si>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</si>
  <si>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</si>
  <si>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</si>
  <si>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</si>
  <si>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</si>
  <si>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</si>
  <si>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</si>
  <si>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</si>
  <si>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</si>
  <si>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</si>
  <si>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</si>
  <si>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</si>
  <si>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</si>
  <si>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</si>
  <si>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</si>
  <si>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</si>
  <si>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</si>
  <si>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</si>
  <si>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</si>
  <si>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</si>
  <si>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</si>
  <si>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</si>
  <si>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</si>
  <si>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</si>
  <si>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</si>
  <si>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</si>
  <si>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</si>
  <si>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</si>
  <si>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</si>
  <si>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</si>
  <si>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</si>
  <si>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</si>
  <si>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</si>
  <si>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</si>
  <si>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</si>
  <si>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</si>
  <si>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</si>
  <si>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</si>
  <si>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</si>
  <si>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</si>
  <si>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</si>
  <si>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</si>
  <si>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</si>
  <si>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</si>
  <si>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</si>
  <si>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</si>
  <si>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</si>
  <si>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</si>
  <si>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</si>
  <si>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</si>
  <si>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</si>
  <si>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</si>
  <si>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</si>
  <si>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</si>
  <si>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</si>
  <si>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</si>
  <si>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</si>
  <si>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</si>
  <si>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</si>
  <si>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</si>
  <si>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</si>
  <si>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</si>
  <si>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</si>
  <si>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</si>
  <si>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</si>
  <si>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</si>
  <si>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</si>
  <si>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</si>
  <si>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</si>
  <si>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</si>
  <si>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</si>
  <si>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</si>
  <si>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</si>
  <si>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</si>
  <si>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</si>
  <si>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</si>
  <si>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</si>
  <si>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</si>
  <si>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</si>
  <si>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</si>
  <si>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</si>
  <si>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</si>
  <si>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</si>
  <si>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</si>
  <si>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</si>
  <si>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</si>
  <si>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</si>
  <si>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</si>
  <si>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</si>
  <si>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</si>
  <si>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</si>
  <si>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</si>
  <si>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</si>
  <si>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</si>
  <si>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</si>
  <si>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</si>
  <si>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</si>
  <si>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</si>
  <si>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</si>
  <si>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</si>
  <si>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</si>
  <si>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</si>
  <si>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</si>
  <si>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</si>
  <si>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</si>
  <si>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</si>
  <si>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</si>
  <si>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</si>
  <si>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</si>
  <si>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</si>
  <si>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</si>
  <si>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</si>
  <si>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</si>
  <si>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</si>
  <si>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</si>
  <si>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</si>
  <si>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</si>
  <si>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</si>
  <si>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</si>
  <si>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</si>
  <si>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</si>
  <si>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</si>
  <si>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</si>
  <si>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</si>
  <si>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</si>
  <si>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</si>
  <si>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</si>
  <si>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</si>
  <si>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</si>
  <si>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</si>
  <si>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</si>
  <si>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</si>
  <si>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</si>
  <si>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</si>
  <si>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</si>
  <si>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</si>
  <si>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</si>
  <si>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</si>
  <si>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</si>
  <si>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</si>
  <si>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</si>
  <si>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</si>
  <si>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</si>
  <si>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</si>
  <si>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</si>
  <si>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</si>
  <si>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</si>
  <si>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</si>
  <si>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</si>
  <si>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</si>
  <si>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</si>
  <si>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</si>
  <si>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</si>
  <si>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</si>
  <si>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</si>
  <si>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</si>
  <si>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</si>
  <si>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</si>
  <si>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</si>
  <si>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</si>
  <si>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</si>
  <si>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</si>
  <si>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</si>
  <si>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</si>
  <si>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</si>
  <si>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</si>
  <si>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</si>
  <si>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</si>
  <si>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</si>
  <si>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</si>
  <si>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</si>
  <si>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</si>
  <si>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</si>
  <si>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</si>
  <si>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</si>
  <si>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</si>
  <si>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</si>
  <si>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</si>
  <si>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</si>
  <si>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</si>
  <si>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</si>
  <si>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</si>
  <si>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</si>
  <si>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</si>
  <si>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</si>
  <si>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</si>
  <si>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</si>
  <si>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</si>
  <si>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</si>
  <si>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</si>
  <si>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</si>
  <si>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</si>
  <si>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</si>
  <si>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</si>
  <si>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</si>
  <si>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</si>
  <si>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</si>
  <si>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</si>
  <si>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</si>
  <si>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</si>
  <si>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</si>
  <si>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</si>
  <si>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</si>
  <si>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</si>
  <si>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</si>
  <si>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</si>
  <si>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</si>
  <si>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</si>
  <si>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</si>
  <si>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</si>
  <si>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</si>
  <si>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</si>
  <si>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</si>
  <si>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</si>
  <si>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</si>
  <si>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</si>
  <si>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</si>
  <si>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</si>
  <si>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</si>
  <si>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</si>
  <si>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</si>
  <si>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</si>
  <si>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</si>
  <si>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</si>
  <si>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</si>
  <si>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</si>
  <si>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</si>
  <si>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</si>
  <si>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</si>
  <si>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</si>
  <si>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</si>
  <si>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</si>
  <si>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</si>
  <si>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</si>
  <si>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</si>
  <si>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</si>
  <si>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</si>
  <si>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</si>
  <si>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</si>
  <si>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</si>
  <si>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</si>
  <si>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</si>
  <si>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</si>
  <si>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</si>
  <si>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</si>
  <si>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</si>
  <si>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</si>
  <si>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</si>
  <si>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</si>
  <si>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</si>
  <si>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</si>
  <si>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</si>
  <si>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</si>
  <si>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</si>
  <si>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</si>
  <si>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</si>
  <si>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</si>
  <si>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</si>
  <si>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</si>
  <si>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</si>
  <si>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</si>
  <si>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</si>
  <si>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</si>
  <si>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</si>
  <si>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</si>
  <si>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</si>
  <si>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</si>
  <si>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</si>
  <si>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</si>
  <si>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</si>
  <si>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</si>
  <si>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</si>
  <si>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</si>
  <si>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</si>
  <si>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</si>
  <si>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</si>
  <si>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</si>
  <si>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</si>
  <si>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</si>
  <si>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</si>
  <si>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</si>
  <si>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</si>
  <si>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</si>
  <si>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</si>
  <si>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</si>
  <si>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</si>
  <si>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</si>
  <si>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</si>
  <si>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</si>
  <si>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</si>
  <si>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</si>
  <si>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</si>
  <si>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</si>
  <si>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</si>
  <si>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</si>
  <si>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</si>
  <si>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</si>
  <si>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</si>
  <si>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</si>
  <si>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</si>
  <si>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</si>
  <si>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</si>
  <si>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</si>
  <si>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</si>
  <si>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</si>
  <si>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</si>
  <si>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</si>
  <si>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</si>
  <si>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</si>
  <si>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</si>
  <si>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</si>
  <si>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</si>
  <si>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</si>
  <si>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</si>
  <si>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</si>
  <si>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</si>
  <si>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</si>
  <si>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</si>
  <si>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</si>
  <si>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</si>
  <si>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</si>
  <si>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</si>
  <si>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</si>
  <si>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</si>
  <si>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</si>
  <si>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</si>
  <si>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</si>
  <si>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</si>
  <si>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</si>
  <si>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</si>
  <si>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</si>
  <si>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</si>
  <si>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</si>
  <si>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</si>
  <si>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</si>
  <si>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</si>
  <si>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</si>
  <si>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</si>
  <si>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</si>
  <si>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</si>
  <si>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</si>
  <si>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</si>
  <si>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</si>
  <si>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</si>
  <si>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</si>
  <si>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</si>
  <si>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</si>
  <si>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</si>
  <si>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</si>
  <si>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</si>
  <si>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</si>
  <si>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</si>
  <si>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</si>
  <si>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</si>
  <si>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</si>
  <si>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</si>
  <si>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</si>
  <si>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</si>
  <si>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</si>
  <si>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</si>
  <si>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</si>
  <si>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</si>
  <si>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</si>
  <si>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</si>
  <si>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</si>
  <si>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</si>
  <si>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</si>
  <si>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</si>
  <si>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</si>
  <si>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</si>
  <si>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</si>
  <si>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</si>
  <si>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</si>
  <si>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</si>
  <si>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</si>
  <si>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</si>
  <si>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</si>
  <si>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</si>
  <si>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</si>
  <si>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</si>
  <si>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</si>
  <si>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</si>
  <si>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</si>
  <si>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</si>
  <si>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</si>
  <si>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</si>
  <si>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</si>
  <si>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</si>
  <si>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</si>
  <si>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</si>
  <si>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</si>
  <si>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</si>
  <si>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</si>
  <si>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</si>
  <si>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</si>
  <si>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</si>
  <si>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</si>
  <si>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</si>
  <si>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</si>
  <si>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</si>
  <si>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</si>
  <si>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</si>
  <si>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</si>
  <si>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</si>
  <si>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</si>
  <si>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</si>
  <si>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</si>
  <si>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</si>
  <si>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</si>
  <si>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</si>
  <si>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</si>
  <si>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</si>
  <si>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</si>
  <si>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</si>
  <si>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</si>
  <si>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</si>
  <si>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</si>
  <si>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</si>
  <si>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</si>
  <si>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</si>
  <si>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</si>
  <si>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</si>
  <si>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</si>
  <si>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</si>
  <si>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</si>
  <si>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</si>
  <si>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</si>
  <si>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</si>
  <si>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</si>
  <si>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</si>
  <si>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</si>
  <si>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</si>
  <si>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</si>
  <si>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</si>
  <si>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</si>
  <si>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</si>
  <si>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</si>
  <si>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</si>
  <si>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</si>
  <si>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</si>
  <si>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</si>
  <si>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</si>
  <si>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</si>
  <si>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</si>
  <si>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</si>
  <si>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</si>
  <si>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</si>
  <si>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</si>
  <si>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</si>
  <si>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</si>
  <si>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</si>
  <si>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</si>
  <si>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</si>
  <si>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</si>
  <si>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</si>
  <si>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</si>
  <si>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</si>
  <si>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</si>
  <si>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</si>
  <si>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</si>
  <si>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</si>
  <si>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</si>
  <si>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</si>
  <si>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</si>
  <si>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</si>
  <si>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</si>
  <si>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</si>
  <si>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</si>
  <si>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</si>
  <si>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</si>
  <si>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</si>
  <si>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</si>
  <si>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</si>
  <si>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</si>
  <si>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</si>
  <si>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</si>
  <si>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</si>
  <si>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</si>
  <si>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</si>
  <si>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</si>
  <si>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</si>
  <si>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</si>
  <si>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</si>
  <si>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</si>
  <si>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</si>
  <si>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</si>
  <si>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</si>
  <si>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</si>
  <si>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</si>
  <si>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</si>
  <si>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</si>
  <si>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</si>
  <si>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</si>
  <si>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</si>
  <si>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</si>
  <si>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</si>
  <si>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</si>
  <si>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</si>
  <si>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</si>
  <si>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</si>
  <si>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</si>
  <si>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</si>
  <si>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</si>
  <si>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</si>
  <si>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</si>
  <si>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</si>
  <si>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</si>
  <si>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</si>
  <si>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</si>
  <si>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</si>
  <si>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</si>
  <si>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</si>
  <si>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</si>
  <si>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</si>
  <si>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</si>
  <si>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</si>
  <si>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</si>
  <si>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</si>
  <si>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</si>
  <si>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</si>
  <si>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</si>
  <si>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</si>
  <si>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</si>
  <si>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</si>
  <si>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</si>
  <si>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</si>
  <si>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</si>
  <si>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</si>
  <si>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</si>
  <si>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</si>
  <si>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</si>
  <si>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</si>
  <si>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</si>
  <si>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</si>
  <si>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</si>
  <si>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</si>
  <si>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</si>
  <si>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</si>
  <si>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</si>
  <si>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</si>
  <si>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</si>
  <si>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</si>
  <si>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</si>
  <si>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</si>
  <si>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</si>
  <si>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</si>
  <si>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</si>
  <si>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</si>
  <si>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</si>
  <si>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</si>
  <si>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</si>
  <si>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</si>
  <si>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</si>
  <si>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</si>
  <si>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</si>
  <si>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</si>
  <si>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</si>
  <si>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</si>
  <si>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</si>
  <si>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</si>
  <si>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</si>
  <si>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</si>
  <si>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</si>
  <si>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</si>
  <si>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</si>
  <si>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</si>
  <si>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</si>
  <si>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</si>
  <si>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</si>
  <si>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</si>
  <si>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</si>
  <si>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</si>
  <si>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</si>
  <si>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</si>
  <si>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</si>
  <si>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</si>
  <si>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</si>
  <si>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</si>
  <si>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</si>
  <si>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</si>
  <si>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</si>
  <si>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</si>
  <si>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</si>
  <si>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</si>
  <si>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</si>
  <si>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</si>
  <si>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</si>
  <si>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</si>
  <si>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</si>
  <si>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</si>
  <si>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</si>
  <si>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</si>
  <si>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</si>
  <si>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</si>
  <si>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</si>
  <si>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</si>
  <si>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</si>
  <si>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</si>
  <si>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</si>
  <si>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</si>
  <si>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</si>
  <si>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</si>
  <si>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</si>
  <si>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</si>
  <si>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</si>
  <si>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</si>
  <si>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</si>
  <si>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</si>
  <si>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</si>
  <si>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</si>
  <si>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</si>
  <si>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</si>
  <si>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</si>
  <si>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</si>
  <si>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</si>
  <si>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</si>
  <si>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</si>
  <si>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</si>
  <si>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</si>
  <si>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</si>
  <si>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</si>
  <si>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</si>
  <si>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</si>
  <si>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</si>
  <si>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</si>
  <si>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</si>
  <si>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</si>
  <si>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</si>
  <si>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</si>
  <si>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</si>
  <si>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</si>
  <si>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</si>
  <si>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</si>
  <si>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</si>
  <si>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</si>
  <si>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</si>
  <si>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</si>
  <si>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</si>
  <si>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</si>
  <si>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</si>
  <si>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</si>
  <si>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</si>
  <si>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</si>
  <si>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</si>
  <si>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</si>
  <si>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</si>
  <si>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</si>
  <si>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</si>
  <si>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</si>
  <si>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</si>
  <si>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</si>
  <si>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</si>
  <si>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</si>
  <si>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</si>
  <si>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</si>
  <si>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</si>
  <si>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</si>
  <si>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</si>
  <si>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</si>
  <si>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</si>
  <si>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</si>
  <si>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</si>
  <si>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</si>
  <si>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</si>
  <si>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</si>
  <si>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</si>
  <si>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</si>
  <si>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</si>
  <si>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</si>
  <si>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</si>
  <si>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</si>
  <si>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</si>
  <si>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</si>
  <si>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</si>
  <si>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</si>
  <si>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</si>
  <si>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</si>
  <si>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</si>
  <si>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</si>
  <si>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</si>
  <si>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</si>
  <si>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</si>
  <si>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</si>
  <si>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</si>
  <si>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</si>
  <si>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</si>
  <si>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</si>
  <si>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</si>
  <si>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</si>
  <si>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</si>
  <si>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</si>
  <si>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</si>
  <si>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</si>
  <si>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</si>
  <si>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</si>
  <si>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</si>
  <si>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</si>
  <si>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</si>
  <si>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</si>
  <si>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</si>
  <si>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</si>
  <si>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</si>
  <si>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</si>
  <si>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</si>
  <si>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</si>
  <si>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</si>
  <si>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</si>
  <si>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</si>
  <si>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</si>
  <si>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</si>
  <si>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</si>
  <si>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</si>
  <si>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</si>
  <si>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</si>
  <si>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</si>
  <si>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</si>
  <si>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</si>
  <si>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</si>
  <si>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</si>
  <si>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</si>
  <si>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</si>
  <si>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</si>
  <si>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</si>
  <si>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</si>
  <si>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</si>
  <si>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</si>
  <si>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</si>
  <si>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</si>
  <si>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</si>
  <si>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</si>
  <si>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</si>
  <si>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</si>
  <si>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</si>
  <si>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</si>
  <si>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</si>
  <si>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</si>
  <si>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</si>
  <si>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</si>
  <si>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</si>
  <si>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</si>
  <si>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</si>
  <si>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</si>
  <si>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</si>
  <si>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</si>
  <si>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</si>
  <si>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</si>
  <si>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</si>
  <si>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</si>
  <si>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</si>
  <si>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</si>
  <si>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</si>
  <si>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</si>
  <si>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</si>
  <si>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</si>
  <si>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</si>
  <si>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</si>
  <si>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</si>
  <si>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</si>
  <si>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</si>
  <si>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</si>
  <si>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</si>
  <si>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</si>
  <si>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</si>
  <si>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</si>
  <si>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</si>
  <si>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</si>
  <si>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</si>
  <si>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</si>
  <si>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</si>
  <si>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</si>
  <si>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</si>
  <si>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</si>
  <si>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</si>
  <si>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</si>
  <si>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</si>
  <si>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</si>
  <si>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</si>
  <si>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</si>
  <si>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</si>
  <si>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</si>
  <si>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</si>
  <si>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</si>
  <si>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</si>
  <si>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</si>
  <si>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</si>
  <si>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</si>
  <si>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</si>
  <si>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</si>
  <si>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</si>
  <si>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</si>
  <si>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</si>
  <si>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</si>
  <si>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</si>
  <si>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</si>
  <si>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</si>
  <si>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</si>
  <si>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</si>
  <si>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</si>
  <si>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</si>
  <si>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</si>
  <si>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</si>
  <si>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</si>
  <si>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</si>
  <si>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</si>
  <si>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</si>
  <si>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</si>
  <si>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</si>
  <si>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</si>
  <si>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</si>
  <si>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</si>
  <si>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</si>
  <si>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</si>
  <si>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</si>
  <si>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</si>
  <si>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</si>
  <si>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</si>
  <si>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</si>
  <si>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</si>
  <si>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</si>
  <si>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</si>
  <si>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</si>
  <si>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</si>
  <si>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</si>
  <si>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</si>
  <si>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</si>
  <si>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</si>
  <si>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</si>
  <si>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</si>
  <si>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</si>
  <si>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</si>
  <si>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</si>
  <si>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</si>
  <si>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</si>
  <si>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</si>
  <si>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</si>
  <si>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</si>
  <si>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</si>
  <si>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</si>
  <si>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</si>
  <si>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</si>
  <si>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</si>
  <si>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</si>
  <si>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</si>
  <si>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</si>
  <si>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</si>
  <si>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</si>
  <si>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</si>
  <si>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</si>
  <si>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</si>
  <si>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</si>
  <si>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</si>
  <si>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</si>
  <si>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</si>
  <si>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</si>
  <si>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</si>
  <si>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</si>
  <si>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</si>
  <si>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</si>
  <si>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</si>
  <si>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</si>
  <si>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</si>
  <si>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</si>
  <si>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</si>
  <si>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</si>
  <si>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</si>
  <si>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</si>
  <si>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</si>
  <si>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</si>
  <si>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</si>
  <si>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</si>
  <si>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</si>
  <si>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</si>
  <si>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</si>
  <si>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</si>
  <si>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</si>
  <si>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</si>
  <si>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</si>
  <si>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</si>
  <si>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</si>
  <si>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</si>
  <si>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</si>
  <si>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</si>
  <si>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</si>
  <si>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</si>
  <si>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</si>
  <si>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</si>
  <si>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</si>
  <si>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</si>
  <si>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</si>
  <si>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</si>
  <si>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</si>
  <si>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</si>
  <si>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</si>
  <si>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</si>
  <si>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</si>
  <si>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</si>
  <si>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</si>
  <si>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</si>
  <si>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</si>
  <si>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</si>
  <si>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</si>
  <si>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</si>
  <si>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</si>
  <si>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</si>
  <si>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</si>
  <si>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</si>
  <si>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</si>
  <si>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</si>
  <si>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</si>
  <si>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</si>
  <si>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</si>
  <si>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</si>
  <si>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</si>
  <si>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</si>
  <si>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</si>
  <si>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</si>
  <si>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</si>
  <si>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</si>
  <si>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</si>
  <si>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</si>
  <si>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</si>
  <si>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</si>
  <si>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</si>
  <si>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</si>
  <si>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</si>
  <si>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</si>
  <si>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</si>
  <si>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</si>
  <si>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</si>
  <si>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</si>
  <si>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</si>
  <si>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</si>
  <si>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</si>
  <si>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</si>
  <si>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</si>
  <si>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</si>
  <si>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</si>
  <si>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</si>
  <si>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</si>
  <si>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</si>
  <si>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</si>
  <si>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</si>
  <si>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</si>
  <si>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</si>
  <si>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</si>
  <si>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</si>
  <si>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</si>
  <si>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</si>
  <si>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</si>
  <si>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</si>
  <si>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</si>
  <si>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</si>
  <si>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</si>
  <si>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</si>
  <si>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</si>
  <si>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</si>
  <si>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</si>
  <si>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</si>
  <si>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</si>
  <si>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</si>
  <si>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</si>
  <si>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</si>
  <si>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</si>
  <si>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</si>
  <si>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</si>
  <si>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</si>
  <si>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</si>
  <si>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</si>
  <si>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</si>
  <si>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</si>
  <si>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</si>
  <si>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</si>
  <si>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</si>
  <si>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</si>
  <si>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</si>
  <si>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</si>
  <si>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</si>
  <si>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</si>
  <si>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</si>
  <si>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</si>
  <si>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</si>
  <si>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</si>
  <si>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</si>
  <si>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</si>
  <si>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</si>
  <si>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</si>
  <si>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</si>
  <si>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</si>
  <si>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</si>
  <si>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</si>
  <si>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</si>
  <si>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</si>
  <si>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</si>
  <si>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</si>
  <si>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</si>
  <si>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</si>
  <si>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</si>
  <si>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</si>
  <si>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</si>
  <si>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</si>
  <si>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</si>
  <si>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</si>
  <si>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</si>
  <si>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</si>
  <si>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</si>
  <si>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</si>
  <si>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</si>
  <si>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</si>
  <si>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</si>
  <si>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</si>
  <si>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</si>
  <si>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</si>
  <si>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</si>
  <si>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</si>
  <si>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</si>
  <si>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</si>
  <si>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</si>
  <si>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</si>
  <si>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</si>
  <si>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</si>
  <si>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</si>
  <si>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</si>
  <si>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</si>
  <si>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</si>
  <si>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</si>
  <si>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</si>
  <si>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</si>
  <si>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</si>
  <si>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</si>
  <si>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</si>
  <si>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</si>
  <si>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</si>
  <si>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</si>
  <si>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</si>
  <si>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</si>
  <si>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</si>
  <si>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</si>
  <si>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</si>
  <si>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</si>
  <si>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</si>
  <si>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</si>
  <si>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</si>
  <si>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</si>
  <si>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</si>
  <si>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</si>
  <si>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</si>
  <si>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</si>
  <si>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</si>
  <si>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</si>
  <si>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</si>
  <si>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</si>
  <si>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</si>
  <si>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</si>
  <si>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</si>
  <si>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</si>
  <si>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</si>
  <si>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</si>
  <si>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</si>
  <si>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</si>
  <si>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</si>
  <si>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</si>
  <si>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</si>
  <si>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</si>
  <si>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</si>
  <si>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</si>
  <si>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</si>
  <si>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</si>
  <si>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</si>
  <si>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</si>
  <si>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</si>
  <si>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</si>
  <si>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</si>
  <si>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</si>
  <si>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</si>
  <si>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</si>
  <si>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</si>
  <si>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</si>
  <si>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</si>
  <si>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</si>
  <si>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</si>
  <si>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</si>
  <si>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</si>
  <si>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</si>
  <si>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</si>
  <si>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</si>
  <si>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</si>
  <si>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</si>
  <si>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</si>
  <si>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</si>
  <si>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</si>
  <si>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</si>
  <si>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</si>
  <si>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</si>
  <si>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</si>
  <si>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</si>
  <si>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</si>
  <si>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</si>
  <si>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</si>
  <si>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</si>
  <si>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</si>
  <si>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</si>
  <si>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</si>
  <si>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</si>
  <si>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</si>
  <si>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</si>
  <si>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</si>
  <si>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</si>
  <si>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</si>
  <si>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</si>
  <si>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</si>
  <si>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</si>
  <si>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</si>
  <si>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</si>
  <si>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</si>
  <si>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</si>
  <si>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</si>
  <si>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</si>
  <si>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</si>
  <si>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</si>
  <si>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</si>
  <si>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</si>
  <si>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</si>
  <si>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</si>
  <si>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</si>
  <si>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</si>
  <si>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</si>
  <si>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</si>
  <si>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</si>
  <si>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</si>
  <si>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</si>
  <si>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</si>
  <si>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</si>
  <si>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</si>
  <si>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</si>
  <si>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</si>
  <si>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</si>
  <si>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</si>
  <si>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</si>
  <si>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</si>
  <si>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</si>
  <si>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</si>
  <si>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</si>
  <si>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</si>
  <si>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</si>
  <si>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</si>
  <si>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</si>
  <si>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</si>
  <si>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</si>
  <si>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</si>
  <si>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</si>
  <si>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</si>
  <si>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</si>
  <si>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</si>
  <si>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</si>
  <si>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</si>
  <si>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</si>
  <si>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</si>
  <si>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</si>
  <si>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</si>
  <si>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</si>
  <si>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</si>
  <si>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</si>
  <si>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</si>
  <si>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</si>
  <si>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</si>
  <si>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</si>
  <si>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</si>
  <si>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</si>
  <si>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</si>
  <si>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</si>
  <si>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</si>
  <si>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</si>
  <si>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</si>
  <si>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</si>
  <si>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</si>
  <si>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</si>
  <si>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</si>
  <si>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</si>
  <si>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</si>
  <si>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</si>
  <si>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</si>
  <si>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</si>
  <si>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</si>
  <si>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</si>
  <si>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</si>
  <si>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</si>
  <si>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</si>
  <si>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</si>
  <si>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</si>
  <si>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</si>
  <si>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</si>
  <si>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</si>
  <si>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</si>
  <si>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</si>
  <si>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</si>
  <si>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</si>
  <si>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</si>
  <si>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</si>
  <si>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</si>
  <si>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</si>
  <si>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</si>
  <si>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</si>
  <si>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</si>
  <si>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</si>
  <si>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</si>
  <si>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</si>
  <si>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</si>
  <si>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</si>
  <si>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</si>
  <si>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</si>
  <si>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</si>
  <si>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</si>
  <si>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</si>
  <si>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</si>
  <si>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</si>
  <si>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</si>
  <si>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</si>
  <si>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</si>
  <si>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</si>
  <si>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</si>
  <si>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</si>
  <si>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</si>
  <si>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</si>
  <si>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</si>
  <si>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</si>
  <si>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</si>
  <si>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</si>
  <si>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</si>
  <si>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</si>
  <si>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</si>
  <si>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</si>
  <si>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</si>
  <si>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</si>
  <si>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</si>
  <si>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</si>
  <si>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</si>
  <si>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</si>
  <si>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</si>
  <si>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</si>
  <si>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</si>
  <si>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</si>
  <si>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</si>
  <si>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</si>
  <si>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</si>
  <si>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</si>
  <si>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</si>
  <si>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</si>
  <si>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</si>
  <si>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</si>
  <si>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</si>
  <si>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</si>
  <si>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</si>
  <si>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</si>
  <si>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</si>
  <si>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</si>
  <si>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</si>
  <si>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</si>
  <si>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</si>
  <si>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</si>
  <si>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</si>
  <si>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</si>
  <si>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</si>
  <si>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</si>
  <si>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</si>
  <si>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</si>
  <si>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</si>
  <si>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</si>
  <si>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</si>
  <si>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</si>
  <si>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</si>
  <si>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</si>
  <si>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</si>
  <si>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</si>
  <si>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</si>
  <si>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</si>
  <si>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</si>
  <si>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</si>
  <si>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</si>
  <si>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</si>
  <si>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</si>
  <si>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</si>
  <si>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</si>
  <si>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</si>
  <si>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</si>
  <si>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</si>
  <si>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</si>
  <si>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</si>
  <si>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</si>
  <si>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</si>
  <si>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</si>
  <si>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</si>
  <si>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</si>
  <si>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</si>
  <si>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</si>
  <si>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</si>
  <si>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</si>
  <si>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</si>
  <si>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</si>
  <si>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</si>
  <si>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</si>
  <si>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</si>
  <si>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</si>
  <si>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</si>
  <si>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</si>
  <si>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</si>
  <si>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</si>
  <si>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</si>
  <si>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</si>
  <si>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</si>
  <si>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</si>
  <si>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</si>
  <si>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</si>
  <si>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</si>
  <si>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</si>
  <si>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</si>
  <si>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</si>
  <si>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</si>
  <si>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</si>
  <si>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</si>
  <si>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</si>
  <si>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</si>
  <si>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</si>
  <si>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</si>
  <si>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</si>
  <si>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</si>
  <si>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</si>
  <si>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</si>
  <si>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</si>
  <si>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</si>
  <si>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</si>
  <si>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</si>
  <si>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</si>
  <si>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</si>
  <si>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</si>
  <si>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</si>
  <si>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</si>
  <si>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</si>
  <si>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</si>
  <si>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</si>
  <si>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</si>
  <si>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</si>
  <si>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</si>
  <si>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</si>
  <si>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</si>
  <si>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</si>
  <si>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</si>
  <si>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</si>
  <si>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</si>
  <si>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</si>
  <si>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</si>
  <si>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</si>
  <si>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</si>
  <si>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</si>
  <si>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</si>
  <si>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</si>
  <si>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</si>
  <si>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</si>
  <si>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</si>
  <si>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</si>
  <si>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</si>
  <si>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</si>
  <si>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</si>
  <si>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</si>
  <si>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</si>
  <si>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</si>
  <si>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</si>
  <si>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</si>
  <si>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</si>
  <si>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</si>
  <si>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</si>
  <si>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</si>
  <si>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</si>
  <si>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</si>
  <si>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</si>
  <si>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</si>
  <si>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</si>
  <si>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</si>
  <si>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</si>
  <si>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</si>
  <si>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</si>
  <si>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</si>
  <si>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</si>
  <si>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</si>
  <si>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</si>
  <si>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</si>
  <si>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</si>
  <si>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</si>
  <si>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</si>
  <si>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</si>
  <si>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</si>
  <si>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</si>
  <si>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</si>
  <si>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</si>
  <si>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</si>
  <si>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</si>
  <si>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</si>
  <si>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</si>
  <si>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</si>
  <si>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</si>
  <si>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</si>
  <si>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</si>
  <si>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</si>
  <si>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</si>
  <si>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</si>
  <si>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</si>
  <si>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</si>
  <si>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</si>
  <si>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</si>
  <si>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</si>
  <si>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</si>
  <si>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</si>
  <si>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</si>
  <si>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</si>
  <si>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</si>
  <si>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</si>
  <si>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</si>
  <si>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</si>
  <si>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</si>
  <si>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</si>
  <si>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</si>
  <si>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</si>
  <si>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</si>
  <si>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</si>
  <si>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</si>
  <si>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</si>
  <si>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</si>
  <si>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</si>
  <si>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</si>
  <si>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</si>
  <si>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</si>
  <si>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</si>
  <si>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</si>
  <si>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</si>
  <si>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</si>
  <si>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</si>
  <si>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</si>
  <si>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</si>
  <si>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</si>
  <si>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</si>
  <si>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</si>
  <si>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</si>
  <si>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</si>
  <si>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</si>
  <si>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</si>
  <si>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</si>
  <si>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</si>
  <si>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</si>
  <si>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</si>
  <si>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</si>
  <si>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</si>
  <si>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</si>
  <si>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</si>
  <si>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</si>
  <si>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</si>
  <si>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</si>
  <si>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</si>
  <si>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</si>
  <si>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</si>
  <si>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</si>
  <si>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</si>
  <si>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</si>
  <si>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</si>
  <si>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</si>
  <si>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</si>
  <si>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</si>
  <si>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</si>
  <si>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</si>
  <si>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</si>
  <si>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</si>
  <si>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</si>
  <si>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</si>
  <si>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</si>
  <si>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</si>
  <si>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</si>
  <si>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</si>
  <si>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</si>
  <si>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</si>
  <si>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</si>
  <si>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</si>
  <si>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</si>
  <si>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</si>
  <si>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</si>
  <si>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</si>
  <si>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</si>
  <si>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</si>
  <si>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</si>
  <si>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</si>
  <si>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</si>
  <si>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</si>
  <si>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</si>
  <si>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</si>
  <si>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</si>
  <si>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</si>
  <si>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</si>
  <si>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</si>
  <si>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</si>
  <si>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</si>
  <si>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</si>
  <si>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</si>
  <si>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</si>
  <si>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</si>
  <si>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</si>
  <si>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</si>
  <si>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</si>
  <si>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</si>
  <si>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</si>
  <si>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</si>
  <si>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</si>
  <si>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</si>
  <si>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</si>
  <si>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</si>
  <si>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</si>
  <si>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</si>
  <si>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</si>
  <si>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</si>
  <si>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</si>
  <si>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</si>
  <si>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</si>
  <si>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</si>
  <si>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</si>
  <si>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</si>
  <si>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</si>
  <si>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</si>
  <si>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</si>
  <si>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</si>
  <si>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</si>
  <si>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</si>
  <si>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</si>
  <si>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</si>
  <si>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</si>
  <si>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</si>
  <si>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</si>
  <si>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</si>
  <si>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</si>
  <si>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</si>
  <si>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</si>
  <si>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</si>
  <si>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</si>
  <si>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</si>
  <si>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</si>
  <si>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</si>
  <si>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</si>
  <si>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</si>
  <si>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</si>
  <si>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</si>
  <si>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</si>
  <si>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</si>
  <si>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</si>
  <si>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</si>
  <si>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</si>
  <si>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</si>
  <si>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</si>
  <si>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</si>
  <si>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</si>
  <si>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</si>
  <si>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</si>
  <si>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</si>
  <si>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</si>
  <si>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</si>
  <si>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</si>
  <si>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</si>
  <si>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</si>
  <si>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</si>
  <si>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</si>
  <si>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</si>
  <si>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</si>
  <si>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</si>
  <si>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</si>
  <si>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</si>
  <si>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</si>
  <si>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</si>
  <si>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</si>
  <si>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</si>
  <si>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</si>
  <si>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</si>
  <si>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</si>
  <si>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</si>
  <si>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</si>
  <si>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</si>
  <si>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</si>
  <si>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</si>
  <si>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</si>
  <si>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</si>
  <si>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</si>
  <si>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</si>
  <si>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</si>
  <si>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</si>
  <si>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</si>
  <si>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</si>
  <si>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</si>
  <si>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</si>
  <si>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</si>
  <si>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</si>
  <si>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</si>
  <si>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</si>
  <si>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</si>
  <si>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</si>
  <si>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</si>
  <si>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</si>
  <si>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</si>
  <si>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</si>
  <si>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</si>
  <si>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</si>
  <si>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</si>
  <si>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</si>
  <si>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</si>
  <si>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</si>
  <si>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</si>
  <si>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</si>
  <si>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</si>
  <si>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</si>
  <si>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</si>
  <si>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</si>
  <si>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</si>
  <si>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</si>
  <si>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</si>
  <si>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</si>
  <si>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</si>
  <si>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</si>
  <si>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</si>
  <si>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</si>
  <si>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</si>
  <si>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</si>
  <si>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</si>
  <si>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</si>
  <si>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</si>
  <si>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</si>
  <si>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</si>
  <si>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</si>
  <si>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</si>
  <si>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</si>
  <si>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</si>
  <si>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</si>
  <si>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</si>
  <si>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</si>
  <si>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</si>
  <si>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</si>
  <si>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</si>
  <si>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</si>
  <si>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</si>
  <si>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</si>
  <si>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</si>
  <si>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</si>
  <si>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</si>
  <si>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</si>
  <si>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</si>
  <si>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</si>
  <si>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</si>
  <si>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</si>
  <si>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</si>
  <si>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</si>
  <si>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</si>
  <si>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</si>
  <si>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</si>
  <si>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</si>
  <si>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</si>
  <si>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</si>
  <si>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</si>
  <si>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</si>
  <si>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</si>
  <si>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</si>
  <si>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</si>
  <si>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</si>
  <si>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</si>
  <si>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</si>
  <si>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</si>
  <si>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</si>
  <si>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</si>
  <si>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</si>
  <si>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</si>
  <si>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</si>
  <si>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</si>
  <si>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</si>
  <si>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</si>
  <si>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</si>
  <si>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</si>
  <si>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</si>
  <si>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</si>
  <si>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</si>
  <si>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</si>
  <si>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</si>
  <si>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</si>
  <si>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</si>
  <si>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</si>
  <si>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</si>
  <si>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</si>
  <si>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</si>
  <si>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</si>
  <si>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</si>
  <si>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</si>
  <si>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</si>
  <si>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</si>
  <si>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</si>
  <si>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</si>
  <si>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</si>
  <si>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</si>
  <si>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</si>
  <si>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</si>
  <si>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</si>
  <si>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</si>
  <si>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</si>
  <si>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</si>
  <si>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</si>
  <si>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</si>
  <si>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</si>
  <si>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</si>
  <si>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</si>
  <si>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</si>
  <si>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</si>
  <si>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</si>
  <si>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</si>
  <si>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</si>
  <si>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</si>
  <si>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</si>
  <si>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</si>
  <si>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</si>
  <si>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</si>
  <si>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</si>
  <si>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</si>
  <si>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</si>
  <si>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</si>
  <si>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</si>
  <si>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</si>
  <si>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</si>
  <si>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</si>
  <si>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</si>
  <si>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</si>
  <si>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</si>
  <si>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</si>
  <si>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</si>
  <si>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</si>
  <si>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</si>
  <si>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</si>
  <si>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</si>
  <si>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</si>
  <si>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</si>
  <si>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</si>
  <si>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</si>
  <si>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</si>
  <si>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</si>
  <si>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</si>
  <si>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</si>
  <si>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</si>
  <si>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</si>
  <si>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</si>
  <si>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</si>
  <si>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</si>
  <si>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</si>
  <si>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</si>
  <si>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</si>
  <si>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</si>
  <si>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</si>
  <si>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</si>
  <si>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</si>
  <si>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</si>
  <si>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</si>
  <si>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</si>
  <si>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</si>
  <si>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</si>
  <si>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</si>
  <si>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</si>
  <si>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</si>
  <si>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</si>
  <si>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</si>
  <si>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</si>
  <si>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</si>
  <si>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</si>
  <si>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</si>
  <si>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</si>
  <si>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</si>
  <si>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</si>
  <si>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</si>
  <si>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</si>
  <si>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</si>
  <si>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</si>
  <si>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</si>
  <si>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</si>
  <si>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</si>
  <si>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</si>
  <si>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</si>
  <si>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</si>
  <si>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</si>
  <si>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</si>
  <si>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</si>
  <si>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</si>
  <si>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</si>
  <si>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</si>
  <si>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</si>
  <si>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</si>
  <si>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</si>
  <si>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</si>
  <si>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</si>
  <si>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</si>
  <si>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</si>
  <si>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</si>
  <si>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</si>
  <si>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</si>
  <si>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</si>
  <si>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</si>
  <si>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</si>
  <si>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</si>
  <si>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</si>
  <si>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</si>
  <si>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</si>
  <si>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</si>
  <si>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</si>
  <si>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</si>
  <si>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</si>
  <si>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</si>
  <si>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</si>
  <si>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</si>
  <si>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</si>
  <si>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</si>
  <si>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</si>
  <si>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</si>
  <si>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</si>
  <si>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</si>
  <si>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</si>
  <si>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</si>
  <si>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</si>
  <si>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</si>
  <si>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</si>
  <si>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</si>
  <si>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</si>
  <si>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</si>
  <si>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</si>
  <si>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</si>
  <si>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</si>
  <si>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</si>
  <si>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</si>
  <si>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</si>
  <si>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</si>
  <si>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</si>
  <si>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</si>
  <si>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</si>
  <si>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</si>
  <si>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</si>
  <si>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</si>
  <si>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</si>
  <si>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</si>
  <si>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</si>
  <si>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</si>
  <si>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</si>
  <si>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</si>
  <si>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</si>
  <si>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</si>
  <si>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</si>
  <si>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</si>
  <si>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</si>
  <si>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</si>
  <si>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</si>
  <si>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</si>
  <si>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</si>
  <si>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</si>
  <si>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</si>
  <si>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</si>
  <si>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</si>
  <si>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</si>
  <si>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</si>
  <si>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</si>
  <si>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</si>
  <si>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</si>
  <si>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</si>
  <si>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</si>
  <si>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</si>
  <si>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</si>
  <si>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</si>
  <si>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</si>
  <si>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</si>
  <si>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</si>
  <si>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</si>
  <si>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</si>
  <si>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</si>
  <si>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</si>
  <si>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</si>
  <si>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</si>
  <si>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</si>
  <si>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</si>
  <si>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</si>
  <si>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</si>
  <si>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</si>
  <si>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</si>
  <si>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</si>
  <si>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</si>
  <si>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</si>
  <si>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</si>
  <si>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</si>
  <si>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</si>
  <si>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</si>
  <si>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</si>
  <si>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</si>
  <si>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</si>
  <si>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</si>
  <si>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</si>
  <si>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</si>
  <si>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</si>
  <si>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</si>
  <si>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</si>
  <si>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</si>
  <si>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</si>
  <si>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</si>
  <si>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</si>
  <si>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</si>
  <si>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</si>
  <si>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</si>
  <si>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</si>
  <si>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</si>
  <si>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</si>
  <si>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</si>
  <si>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</si>
  <si>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</si>
  <si>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</si>
  <si>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</si>
  <si>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</si>
  <si>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</si>
  <si>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</si>
  <si>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</si>
  <si>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</si>
  <si>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</si>
  <si>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</si>
  <si>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</si>
  <si>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</si>
  <si>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</si>
  <si>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</si>
  <si>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</si>
  <si>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</si>
  <si>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</si>
  <si>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</si>
  <si>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</si>
  <si>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</si>
  <si>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</si>
  <si>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</si>
  <si>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</si>
  <si>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</si>
  <si>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</si>
  <si>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</si>
  <si>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</si>
  <si>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</si>
  <si>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</si>
  <si>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</si>
  <si>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</si>
  <si>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</si>
  <si>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</si>
  <si>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</si>
  <si>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</si>
  <si>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</si>
  <si>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</si>
  <si>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</si>
  <si>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</si>
  <si>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</si>
  <si>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</si>
  <si>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</si>
  <si>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</si>
  <si>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</si>
  <si>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</si>
  <si>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</si>
  <si>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</si>
  <si>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</si>
  <si>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</si>
  <si>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</si>
  <si>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</si>
  <si>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</si>
  <si>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</si>
  <si>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</si>
  <si>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</si>
  <si>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</si>
  <si>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</si>
  <si>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</si>
  <si>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</si>
  <si>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</si>
  <si>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</si>
  <si>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</si>
  <si>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</si>
  <si>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</si>
  <si>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</si>
  <si>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</si>
  <si>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</si>
  <si>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</si>
  <si>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</si>
  <si>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</si>
  <si>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</si>
  <si>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</si>
  <si>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</si>
  <si>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</si>
  <si>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</si>
  <si>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</si>
  <si>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</si>
  <si>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</si>
  <si>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</si>
  <si>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</si>
  <si>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</si>
  <si>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</si>
  <si>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</si>
  <si>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</si>
  <si>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</si>
  <si>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</si>
  <si>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</si>
  <si>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</si>
  <si>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</si>
  <si>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</si>
  <si>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</si>
  <si>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</si>
  <si>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</si>
  <si>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</si>
  <si>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</si>
  <si>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</si>
  <si>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</si>
  <si>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</si>
  <si>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</si>
  <si>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</si>
  <si>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</si>
  <si>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</si>
  <si>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</si>
  <si>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</si>
  <si>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</si>
  <si>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</si>
  <si>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</si>
  <si>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</si>
  <si>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</si>
  <si>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</si>
  <si>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</si>
  <si>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</si>
  <si>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</si>
  <si>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</si>
  <si>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</si>
  <si>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</si>
  <si>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</si>
  <si>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</si>
  <si>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</si>
  <si>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</si>
  <si>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</si>
  <si>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</si>
  <si>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</si>
  <si>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</si>
  <si>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</si>
  <si>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</si>
  <si>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</si>
  <si>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</si>
  <si>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</si>
  <si>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</si>
  <si>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</si>
  <si>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</si>
  <si>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</si>
  <si>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</si>
  <si>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</si>
  <si>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</si>
  <si>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</si>
  <si>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</si>
  <si>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</si>
  <si>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</si>
  <si>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</si>
  <si>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</si>
  <si>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</si>
  <si>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</si>
  <si>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</si>
  <si>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</si>
  <si>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</si>
  <si>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</si>
  <si>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</si>
  <si>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</si>
  <si>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</si>
  <si>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</si>
  <si>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</si>
  <si>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</si>
  <si>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</si>
  <si>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</si>
  <si>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</si>
  <si>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</si>
  <si>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</si>
  <si>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</si>
  <si>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</si>
  <si>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</si>
  <si>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</si>
  <si>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</si>
  <si>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</si>
  <si>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</si>
  <si>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</si>
  <si>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</si>
  <si>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</si>
  <si>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</si>
  <si>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</si>
  <si>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</si>
  <si>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</si>
  <si>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</si>
  <si>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</si>
  <si>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</si>
  <si>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</si>
  <si>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</si>
  <si>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</si>
  <si>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</si>
  <si>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</si>
  <si>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</si>
  <si>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</si>
  <si>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</si>
  <si>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</si>
  <si>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</si>
  <si>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</si>
  <si>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</si>
  <si>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</si>
  <si>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</si>
  <si>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</si>
  <si>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</si>
  <si>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</si>
  <si>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</si>
  <si>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</si>
  <si>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</si>
  <si>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</si>
  <si>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</si>
  <si>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</si>
  <si>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</si>
  <si>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</si>
  <si>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</si>
  <si>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</si>
  <si>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</si>
  <si>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</si>
  <si>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</si>
  <si>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</si>
  <si>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</si>
  <si>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</si>
  <si>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</si>
  <si>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</si>
  <si>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</si>
  <si>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</si>
  <si>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</si>
  <si>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</si>
  <si>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</si>
  <si>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</si>
  <si>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</si>
  <si>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</si>
  <si>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</si>
  <si>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</si>
  <si>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</si>
  <si>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</si>
  <si>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</si>
  <si>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</si>
  <si>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</si>
  <si>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</si>
  <si>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</si>
  <si>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</si>
  <si>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</si>
  <si>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</si>
  <si>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</si>
  <si>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</si>
  <si>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</si>
  <si>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</si>
  <si>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</si>
  <si>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</si>
  <si>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</si>
  <si>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</si>
  <si>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</si>
  <si>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</si>
  <si>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</si>
  <si>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</si>
  <si>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</si>
  <si>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</si>
  <si>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</si>
  <si>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</si>
  <si>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</si>
  <si>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</si>
  <si>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</si>
  <si>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</si>
  <si>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</si>
  <si>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</si>
  <si>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</si>
  <si>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</si>
  <si>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</si>
  <si>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</si>
  <si>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</si>
  <si>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</si>
  <si>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</si>
  <si>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</si>
  <si>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</si>
  <si>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</si>
  <si>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</si>
  <si>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</si>
  <si>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</si>
  <si>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</si>
  <si>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</si>
  <si>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</si>
  <si>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</si>
  <si>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</si>
  <si>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</si>
  <si>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</si>
  <si>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</si>
  <si>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</si>
  <si>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</si>
  <si>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</si>
  <si>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</si>
  <si>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</si>
  <si>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</si>
  <si>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</si>
  <si>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</si>
  <si>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</si>
  <si>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</si>
  <si>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</si>
  <si>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</si>
  <si>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</si>
  <si>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</si>
  <si>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</si>
  <si>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</si>
  <si>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</si>
  <si>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</si>
  <si>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</si>
  <si>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</si>
  <si>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</si>
  <si>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</si>
  <si>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</si>
  <si>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</si>
  <si>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</si>
  <si>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</si>
  <si>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</si>
  <si>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</si>
  <si>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</si>
  <si>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</si>
  <si>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</si>
  <si>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</si>
  <si>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</si>
  <si>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</si>
  <si>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</si>
  <si>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</si>
  <si>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</si>
  <si>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</si>
  <si>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</si>
  <si>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</si>
  <si>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</si>
  <si>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</si>
  <si>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</si>
  <si>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</si>
  <si>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</si>
  <si>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</si>
  <si>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</si>
  <si>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</si>
  <si>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</si>
  <si>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</si>
  <si>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</si>
  <si>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</si>
  <si>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</si>
  <si>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</si>
  <si>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</si>
  <si>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</si>
  <si>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</si>
  <si>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</si>
  <si>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</si>
  <si>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</si>
  <si>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</si>
  <si>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</si>
  <si>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</si>
  <si>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</si>
  <si>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</si>
  <si>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</si>
  <si>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</si>
  <si>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</si>
  <si>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</si>
  <si>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</si>
  <si>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</si>
  <si>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</si>
  <si>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</si>
  <si>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</si>
  <si>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</si>
  <si>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</si>
  <si>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</si>
  <si>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</si>
  <si>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</si>
  <si>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</si>
  <si>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</si>
  <si>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</si>
  <si>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</si>
  <si>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</si>
  <si>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</si>
  <si>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</si>
  <si>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</si>
  <si>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</si>
  <si>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</si>
  <si>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</si>
  <si>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</si>
  <si>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</si>
  <si>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</si>
  <si>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</si>
  <si>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</si>
  <si>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</si>
  <si>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</si>
  <si>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</si>
  <si>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</si>
  <si>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</si>
  <si>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</si>
  <si>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</si>
  <si>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</si>
  <si>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</si>
  <si>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</si>
  <si>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</si>
  <si>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</si>
  <si>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</si>
  <si>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</si>
  <si>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</si>
  <si>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</si>
  <si>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</si>
  <si>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</si>
  <si>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</si>
  <si>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</si>
  <si>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</si>
  <si>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</si>
  <si>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</si>
  <si>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</si>
  <si>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</si>
  <si>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</si>
  <si>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</si>
  <si>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</si>
  <si>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</si>
  <si>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</si>
  <si>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</si>
  <si>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</si>
  <si>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</si>
  <si>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</si>
  <si>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</si>
  <si>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</si>
  <si>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</si>
  <si>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</si>
  <si>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</si>
  <si>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</si>
  <si>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</si>
  <si>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</si>
  <si>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</si>
  <si>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</si>
  <si>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</si>
  <si>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</si>
  <si>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</si>
  <si>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</si>
  <si>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</si>
  <si>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</si>
  <si>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</si>
  <si>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</si>
  <si>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</si>
  <si>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</si>
  <si>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</si>
  <si>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</si>
  <si>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</si>
  <si>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</si>
  <si>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</si>
  <si>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</si>
  <si>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</si>
  <si>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</si>
  <si>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</si>
  <si>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</si>
  <si>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</si>
  <si>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</si>
  <si>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</si>
  <si>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</si>
  <si>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</si>
  <si>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</si>
  <si>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</si>
  <si>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</si>
  <si>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</si>
  <si>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</si>
  <si>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</si>
  <si>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</si>
  <si>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</si>
  <si>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</si>
  <si>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</si>
  <si>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</si>
  <si>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</si>
  <si>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</si>
  <si>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</si>
  <si>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</si>
  <si>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</si>
  <si>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</si>
  <si>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</si>
  <si>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</si>
  <si>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</si>
  <si>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</si>
  <si>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</si>
  <si>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</si>
  <si>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</si>
  <si>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</si>
  <si>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</si>
  <si>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</si>
  <si>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</si>
  <si>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</si>
  <si>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</si>
  <si>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</si>
  <si>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</si>
  <si>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</si>
  <si>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</si>
  <si>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</si>
  <si>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</si>
  <si>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</si>
  <si>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</si>
  <si>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</si>
  <si>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</si>
  <si>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</si>
  <si>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</si>
  <si>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</si>
  <si>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</si>
  <si>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</si>
  <si>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</si>
  <si>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</si>
  <si>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</si>
  <si>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</si>
  <si>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</si>
  <si>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</si>
  <si>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</si>
  <si>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</si>
  <si>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</si>
  <si>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</si>
  <si>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</si>
  <si>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</si>
  <si>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</si>
  <si>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</si>
  <si>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</si>
  <si>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</si>
  <si>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</si>
  <si>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</si>
  <si>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</si>
  <si>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</si>
  <si>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</si>
  <si>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</si>
  <si>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</si>
  <si>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</si>
  <si>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</si>
  <si>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</si>
  <si>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</si>
  <si>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</si>
  <si>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</si>
  <si>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</si>
  <si>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</si>
  <si>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</si>
  <si>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</si>
  <si>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</si>
  <si>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</si>
  <si>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</si>
  <si>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</si>
  <si>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</si>
  <si>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</si>
  <si>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</si>
  <si>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</si>
  <si>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</si>
  <si>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</si>
  <si>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</si>
  <si>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</si>
  <si>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</si>
  <si>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</si>
  <si>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</si>
  <si>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</si>
  <si>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</si>
  <si>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</si>
  <si>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</si>
  <si>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</si>
  <si>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</si>
  <si>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</si>
  <si>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</si>
  <si>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</si>
  <si>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</si>
  <si>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</si>
  <si>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</si>
  <si>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</si>
  <si>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</si>
  <si>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</si>
  <si>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</si>
  <si>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</si>
  <si>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</si>
  <si>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</si>
  <si>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</si>
  <si>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</si>
  <si>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</si>
  <si>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</si>
  <si>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</si>
  <si>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</si>
  <si>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</si>
  <si>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</si>
  <si>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</si>
  <si>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</si>
  <si>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</si>
  <si>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</si>
  <si>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</si>
  <si>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</si>
  <si>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</si>
  <si>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</si>
  <si>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</si>
  <si>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</si>
  <si>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</si>
  <si>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</si>
  <si>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</si>
  <si>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</si>
  <si>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</si>
  <si>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</si>
  <si>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</si>
  <si>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</si>
  <si>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</si>
  <si>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</si>
  <si>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</si>
  <si>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</si>
  <si>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</si>
  <si>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</si>
  <si>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</si>
  <si>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</si>
  <si>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</si>
  <si>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</si>
  <si>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</si>
  <si>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</si>
  <si>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</si>
  <si>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</si>
  <si>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</si>
  <si>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</si>
  <si>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</si>
  <si>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</si>
  <si>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</si>
  <si>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</si>
  <si>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</si>
  <si>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</si>
  <si>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</si>
  <si>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</si>
  <si>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</si>
  <si>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</si>
  <si>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</si>
  <si>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</si>
  <si>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</si>
  <si>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</si>
  <si>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</si>
  <si>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</si>
  <si>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</si>
  <si>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</si>
  <si>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</si>
  <si>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</si>
  <si>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</si>
  <si>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</si>
  <si>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</si>
  <si>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</si>
  <si>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</si>
  <si>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</si>
  <si>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</si>
  <si>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</si>
  <si>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</si>
  <si>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</si>
  <si>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</si>
  <si>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</si>
  <si>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</si>
  <si>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</si>
  <si>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</si>
  <si>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</si>
  <si>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</si>
  <si>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</si>
  <si>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</si>
  <si>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</si>
  <si>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</si>
  <si>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</si>
  <si>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</si>
  <si>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</si>
  <si>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</si>
  <si>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</si>
  <si>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</si>
  <si>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</si>
  <si>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</si>
  <si>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</si>
  <si>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</si>
  <si>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</si>
  <si>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</si>
  <si>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</si>
  <si>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</si>
  <si>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</si>
  <si>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</si>
  <si>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</si>
  <si>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</si>
  <si>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</si>
  <si>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</si>
  <si>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</si>
  <si>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</si>
  <si>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</si>
  <si>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</si>
  <si>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</si>
  <si>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</si>
  <si>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</si>
  <si>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</si>
  <si>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</si>
  <si>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</si>
  <si>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</si>
  <si>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</si>
  <si>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</si>
  <si>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</si>
  <si>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</si>
  <si>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</si>
  <si>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</si>
  <si>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</si>
  <si>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</si>
  <si>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</si>
  <si>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</si>
  <si>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</si>
  <si>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</si>
  <si>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</si>
  <si>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</si>
  <si>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</si>
  <si>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</si>
  <si>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</si>
  <si>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</si>
  <si>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</si>
  <si>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</si>
  <si>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</si>
  <si>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</si>
  <si>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</si>
  <si>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</si>
  <si>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</si>
  <si>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</si>
  <si>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</si>
  <si>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</si>
  <si>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</si>
  <si>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</si>
  <si>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</si>
  <si>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</si>
  <si>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</si>
  <si>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</si>
  <si>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</si>
  <si>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</si>
  <si>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</si>
  <si>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</si>
  <si>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</si>
  <si>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</si>
  <si>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</si>
  <si>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</si>
  <si>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</si>
  <si>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</si>
  <si>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</si>
  <si>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</si>
  <si>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</si>
  <si>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</si>
  <si>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</si>
  <si>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</si>
  <si>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</si>
  <si>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</si>
  <si>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</si>
  <si>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</si>
  <si>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</si>
  <si>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</si>
  <si>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</si>
  <si>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</si>
  <si>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</si>
  <si>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</si>
  <si>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</si>
  <si>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</si>
  <si>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</si>
  <si>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</si>
  <si>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</si>
  <si>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</si>
  <si>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</si>
  <si>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</si>
  <si>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</si>
  <si>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</si>
  <si>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</si>
  <si>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</si>
  <si>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</si>
  <si>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</si>
  <si>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</si>
  <si>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</si>
  <si>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</si>
  <si>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</si>
  <si>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</si>
  <si>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</si>
  <si>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</si>
  <si>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</si>
  <si>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</si>
  <si>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</si>
  <si>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</si>
  <si>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</si>
  <si>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</si>
  <si>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</si>
  <si>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</si>
  <si>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</si>
  <si>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</si>
  <si>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</si>
  <si>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</si>
  <si>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</si>
  <si>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</si>
  <si>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</si>
  <si>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</si>
  <si>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</si>
  <si>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</si>
  <si>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</si>
  <si>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</si>
  <si>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</si>
  <si>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</si>
  <si>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</si>
  <si>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</si>
  <si>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</si>
  <si>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</si>
  <si>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</si>
  <si>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</si>
  <si>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</si>
  <si>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</si>
  <si>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</si>
  <si>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</si>
  <si>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</si>
  <si>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</si>
  <si>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</si>
  <si>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</si>
  <si>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</si>
  <si>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</si>
  <si>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</si>
  <si>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</si>
  <si>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</si>
  <si>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</si>
  <si>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</si>
  <si>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</si>
  <si>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</si>
  <si>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</si>
  <si>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</si>
  <si>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</si>
  <si>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</si>
  <si>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</si>
  <si>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</si>
  <si>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</si>
  <si>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</si>
  <si>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</si>
  <si>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</si>
  <si>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</si>
  <si>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</si>
  <si>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</si>
  <si>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</si>
  <si>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</si>
  <si>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</si>
  <si>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</si>
  <si>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</si>
  <si>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</si>
  <si>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</si>
  <si>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</si>
  <si>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</si>
  <si>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</si>
  <si>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</si>
  <si>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</si>
  <si>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</si>
  <si>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</si>
  <si>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</si>
  <si>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</si>
  <si>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</si>
  <si>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</si>
  <si>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</si>
  <si>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</si>
  <si>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</si>
  <si>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</si>
  <si>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</si>
  <si>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</si>
  <si>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</si>
  <si>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</si>
  <si>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</si>
  <si>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</si>
  <si>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</si>
  <si>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</si>
  <si>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</si>
  <si>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</si>
  <si>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</si>
  <si>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</si>
  <si>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</si>
  <si>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</si>
  <si>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</si>
  <si>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</si>
  <si>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</si>
  <si>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</si>
  <si>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</si>
  <si>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</si>
  <si>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</si>
  <si>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</si>
  <si>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</si>
  <si>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</si>
  <si>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</si>
  <si>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</si>
  <si>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</si>
  <si>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</si>
  <si>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</si>
  <si>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</si>
  <si>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</si>
  <si>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</si>
  <si>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</si>
  <si>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</si>
  <si>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</si>
  <si>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</si>
  <si>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</si>
  <si>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</si>
  <si>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</si>
  <si>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</si>
  <si>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</si>
  <si>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</si>
  <si>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</si>
  <si>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</si>
  <si>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</si>
  <si>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</si>
  <si>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</si>
  <si>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</si>
  <si>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</si>
  <si>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</si>
  <si>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</si>
  <si>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</si>
  <si>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</si>
  <si>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</si>
  <si>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</si>
  <si>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</si>
  <si>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</si>
  <si>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</si>
  <si>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</si>
  <si>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</si>
  <si>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</si>
  <si>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</si>
  <si>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</si>
  <si>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</si>
  <si>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</si>
  <si>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</si>
  <si>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</si>
  <si>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</si>
  <si>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</si>
  <si>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</si>
  <si>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</si>
  <si>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</si>
  <si>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</si>
  <si>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</si>
  <si>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</si>
  <si>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</si>
  <si>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</si>
  <si>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</si>
  <si>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</si>
  <si>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</si>
  <si>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</si>
  <si>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</si>
  <si>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</si>
  <si>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</si>
  <si>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</si>
  <si>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</si>
  <si>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</si>
  <si>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</si>
  <si>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</si>
  <si>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</si>
  <si>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</si>
  <si>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</si>
  <si>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</si>
  <si>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</si>
  <si>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</si>
  <si>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</si>
  <si>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</si>
  <si>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</si>
  <si>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</si>
  <si>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</si>
  <si>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</si>
  <si>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</si>
  <si>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</si>
  <si>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</si>
  <si>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</si>
  <si>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</si>
  <si>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</si>
  <si>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</si>
  <si>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</si>
  <si>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</si>
  <si>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</si>
  <si>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</si>
  <si>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</si>
  <si>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</si>
  <si>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</si>
  <si>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</si>
  <si>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</si>
  <si>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</si>
  <si>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</si>
  <si>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</si>
  <si>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</si>
  <si>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</si>
  <si>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</si>
  <si>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</si>
  <si>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</si>
  <si>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</si>
  <si>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</si>
  <si>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</si>
  <si>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</si>
  <si>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</si>
  <si>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</si>
  <si>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</si>
  <si>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</si>
  <si>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</si>
  <si>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</si>
  <si>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</si>
  <si>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</si>
  <si>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</si>
  <si>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</si>
  <si>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</si>
  <si>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</si>
  <si>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</si>
  <si>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</si>
  <si>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</si>
  <si>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</si>
  <si>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</si>
  <si>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</si>
  <si>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</si>
  <si>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</si>
  <si>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</si>
  <si>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</si>
  <si>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</si>
  <si>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</si>
  <si>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</si>
  <si>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</si>
  <si>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</si>
  <si>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</si>
  <si>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</si>
  <si>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</si>
  <si>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</si>
  <si>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</si>
  <si>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</si>
  <si>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</si>
  <si>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</si>
  <si>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</si>
  <si>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</si>
  <si>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</si>
  <si>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</si>
  <si>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</si>
  <si>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</si>
  <si>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</si>
  <si>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</si>
  <si>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</si>
  <si>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</si>
  <si>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</si>
  <si>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</si>
  <si>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</si>
  <si>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</si>
  <si>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</si>
  <si>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</si>
  <si>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</si>
  <si>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</si>
  <si>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</si>
  <si>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</si>
  <si>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</si>
  <si>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</si>
  <si>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</si>
  <si>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</si>
  <si>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</si>
  <si>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</si>
  <si>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</si>
  <si>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</si>
  <si>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</si>
  <si>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</si>
  <si>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</si>
  <si>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</si>
  <si>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</si>
  <si>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</si>
  <si>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</si>
  <si>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</si>
  <si>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</si>
  <si>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</si>
  <si>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</si>
  <si>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</si>
  <si>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</si>
  <si>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</si>
  <si>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</si>
  <si>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</si>
  <si>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</si>
  <si>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</si>
  <si>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</si>
  <si>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</si>
  <si>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</si>
  <si>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</si>
  <si>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</si>
  <si>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</si>
  <si>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</si>
  <si>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</si>
  <si>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</si>
  <si>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</si>
  <si>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</si>
  <si>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</si>
  <si>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</si>
  <si>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</si>
  <si>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</si>
  <si>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</si>
  <si>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</si>
  <si>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</si>
  <si>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</si>
  <si>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</si>
  <si>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</si>
  <si>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</si>
  <si>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</si>
  <si>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</si>
  <si>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</si>
  <si>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</si>
  <si>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</si>
  <si>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</si>
  <si>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</si>
  <si>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</si>
  <si>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</si>
  <si>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</si>
  <si>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</si>
  <si>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</si>
  <si>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</si>
  <si>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</si>
  <si>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</si>
  <si>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</si>
  <si>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</si>
  <si>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</si>
  <si>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</si>
  <si>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</si>
  <si>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</si>
  <si>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</si>
  <si>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</si>
  <si>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</si>
  <si>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</si>
  <si>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</si>
  <si>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</si>
  <si>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</si>
  <si>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</si>
  <si>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</si>
  <si>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</si>
  <si>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</si>
  <si>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</si>
  <si>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</si>
  <si>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</si>
  <si>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</si>
  <si>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</si>
  <si>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</si>
  <si>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</si>
  <si>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</si>
  <si>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</si>
  <si>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</si>
  <si>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</si>
  <si>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</si>
  <si>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</si>
  <si>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</si>
  <si>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</si>
  <si>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</si>
  <si>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</si>
  <si>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</si>
  <si>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</si>
  <si>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</si>
  <si>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</si>
  <si>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</si>
  <si>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</si>
  <si>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</si>
  <si>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</si>
  <si>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</si>
  <si>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</si>
  <si>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</si>
  <si>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</si>
  <si>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</si>
  <si>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</si>
  <si>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</si>
  <si>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</si>
  <si>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</si>
  <si>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</si>
  <si>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</si>
  <si>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</si>
  <si>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</si>
  <si>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</si>
  <si>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</si>
  <si>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</si>
  <si>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</si>
  <si>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</si>
  <si>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</si>
  <si>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</si>
  <si>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</si>
  <si>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</si>
  <si>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</si>
  <si>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</si>
  <si>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</si>
  <si>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</si>
  <si>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</si>
  <si>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</si>
  <si>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</si>
  <si>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</si>
  <si>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</si>
  <si>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</si>
  <si>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</si>
  <si>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</si>
  <si>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</si>
  <si>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</si>
  <si>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</si>
  <si>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</si>
  <si>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</si>
  <si>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</si>
  <si>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</si>
  <si>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</si>
  <si>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</si>
  <si>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</si>
  <si>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</si>
  <si>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</si>
  <si>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</si>
  <si>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</si>
  <si>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</si>
  <si>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</si>
  <si>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</si>
  <si>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</si>
  <si>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</si>
  <si>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</si>
  <si>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</si>
  <si>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</si>
  <si>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</si>
  <si>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</si>
  <si>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</si>
  <si>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</si>
  <si>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</si>
  <si>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</si>
  <si>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</si>
  <si>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</si>
  <si>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</si>
  <si>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</si>
  <si>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</si>
  <si>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</si>
  <si>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</si>
  <si>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</si>
  <si>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</si>
  <si>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</si>
  <si>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</si>
  <si>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</si>
  <si>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</si>
  <si>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</si>
  <si>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</si>
  <si>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</si>
  <si>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</si>
  <si>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</si>
  <si>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</si>
  <si>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</si>
  <si>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</si>
  <si>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</si>
  <si>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</si>
  <si>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</si>
  <si>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</si>
  <si>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</si>
  <si>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</si>
  <si>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</si>
  <si>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</si>
  <si>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</si>
  <si>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</si>
  <si>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</si>
  <si>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</si>
  <si>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</si>
  <si>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</si>
  <si>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</si>
  <si>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</si>
  <si>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</si>
  <si>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</si>
  <si>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</si>
  <si>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</si>
  <si>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</si>
  <si>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</si>
  <si>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</si>
  <si>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</si>
  <si>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</si>
  <si>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</si>
  <si>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</si>
  <si>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</si>
  <si>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</si>
  <si>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</si>
  <si>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</si>
  <si>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</si>
  <si>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</si>
  <si>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</si>
  <si>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</si>
  <si>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</si>
  <si>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</si>
  <si>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</si>
  <si>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</si>
  <si>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</si>
  <si>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</si>
  <si>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</si>
  <si>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</si>
  <si>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</si>
  <si>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</si>
  <si>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</si>
  <si>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</si>
  <si>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</si>
  <si>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</si>
  <si>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</si>
  <si>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</si>
  <si>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</si>
  <si>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</si>
  <si>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</si>
  <si>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</si>
  <si>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</si>
  <si>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</si>
  <si>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</si>
  <si>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</si>
  <si>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</si>
  <si>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</si>
  <si>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</si>
  <si>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</si>
  <si>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</si>
  <si>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</si>
  <si>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</si>
  <si>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</si>
  <si>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</si>
  <si>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</si>
  <si>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</si>
  <si>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</si>
  <si>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</si>
  <si>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</si>
  <si>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</si>
  <si>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</si>
  <si>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</si>
  <si>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</si>
  <si>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</si>
  <si>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</si>
  <si>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</si>
  <si>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</si>
  <si>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</si>
  <si>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</si>
  <si>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</si>
  <si>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</si>
  <si>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</si>
  <si>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</si>
  <si>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</si>
  <si>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</si>
  <si>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</si>
  <si>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</si>
  <si>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</si>
  <si>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</si>
  <si>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</si>
  <si>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</si>
  <si>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</si>
  <si>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</si>
  <si>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</si>
  <si>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</si>
  <si>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</si>
  <si>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</si>
  <si>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</si>
  <si>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</si>
  <si>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</si>
  <si>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</si>
  <si>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</si>
  <si>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</si>
  <si>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</si>
  <si>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</si>
  <si>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</si>
  <si>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</si>
  <si>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</si>
  <si>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</si>
  <si>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</si>
  <si>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</si>
  <si>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</si>
  <si>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</si>
  <si>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</si>
  <si>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</si>
  <si>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</si>
  <si>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</si>
  <si>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</si>
  <si>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</si>
  <si>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</si>
  <si>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</si>
  <si>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</si>
  <si>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</si>
  <si>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</si>
  <si>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</si>
  <si>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</si>
  <si>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</si>
  <si>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</si>
  <si>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</si>
  <si>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</si>
  <si>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</si>
  <si>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</si>
  <si>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</si>
  <si>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</si>
  <si>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</si>
  <si>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</si>
  <si>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</si>
  <si>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</si>
  <si>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</si>
  <si>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</si>
  <si>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</si>
  <si>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</si>
  <si>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</si>
  <si>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</si>
  <si>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</si>
  <si>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</si>
  <si>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</si>
  <si>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</si>
  <si>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</si>
  <si>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</si>
  <si>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</si>
  <si>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</si>
  <si>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</si>
  <si>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</si>
  <si>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</si>
  <si>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</si>
  <si>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</si>
  <si>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</si>
  <si>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</si>
  <si>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</si>
  <si>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</si>
  <si>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</si>
  <si>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</si>
  <si>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</si>
  <si>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</si>
  <si>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</si>
  <si>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</si>
  <si>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</si>
  <si>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</si>
  <si>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</si>
  <si>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</si>
  <si>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</si>
  <si>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</si>
  <si>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</si>
  <si>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</si>
  <si>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</si>
  <si>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</si>
  <si>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</si>
  <si>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</si>
  <si>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</si>
  <si>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</si>
  <si>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</si>
  <si>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</si>
  <si>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</si>
  <si>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</si>
  <si>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</si>
  <si>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</si>
  <si>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</si>
  <si>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</si>
  <si>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</si>
  <si>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</si>
  <si>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</si>
  <si>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</si>
  <si>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</si>
  <si>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</si>
  <si>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</si>
  <si>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</si>
  <si>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</si>
  <si>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</si>
  <si>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</si>
  <si>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</si>
  <si>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</si>
  <si>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</si>
  <si>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</si>
  <si>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</si>
  <si>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</si>
  <si>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</si>
  <si>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</si>
  <si>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</si>
  <si>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</si>
  <si>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</si>
  <si>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</si>
  <si>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</si>
  <si>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</si>
  <si>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</si>
  <si>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</si>
  <si>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</si>
  <si>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</si>
  <si>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</si>
  <si>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</si>
  <si>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</si>
  <si>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</si>
  <si>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</si>
  <si>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</si>
  <si>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</si>
  <si>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</si>
  <si>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</si>
  <si>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</si>
  <si>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</si>
  <si>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</si>
  <si>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</si>
  <si>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</si>
  <si>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</si>
  <si>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</si>
  <si>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</si>
  <si>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</si>
  <si>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</si>
  <si>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</si>
  <si>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</si>
  <si>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</si>
  <si>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</si>
  <si>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</si>
  <si>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</si>
  <si>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</si>
  <si>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</si>
  <si>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</si>
  <si>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</si>
  <si>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</si>
  <si>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</si>
  <si>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</si>
  <si>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</si>
  <si>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</si>
  <si>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</si>
  <si>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</si>
  <si>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</si>
  <si>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</si>
  <si>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</si>
  <si>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</si>
  <si>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</si>
  <si>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</si>
  <si>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</si>
  <si>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</si>
  <si>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</si>
  <si>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</si>
  <si>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</si>
  <si>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</si>
  <si>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</si>
  <si>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</si>
  <si>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</si>
  <si>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</si>
  <si>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</si>
  <si>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</si>
  <si>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</si>
  <si>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</si>
  <si>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</si>
  <si>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</si>
  <si>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</si>
  <si>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</si>
  <si>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</si>
  <si>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</si>
  <si>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</si>
  <si>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</si>
  <si>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</si>
  <si>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</si>
  <si>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</si>
  <si>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</si>
  <si>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</si>
  <si>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</si>
  <si>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</si>
  <si>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</si>
  <si>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</si>
  <si>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</si>
  <si>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</si>
  <si>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</si>
  <si>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</si>
  <si>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</si>
  <si>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</si>
  <si>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</si>
  <si>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</si>
  <si>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</si>
  <si>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</si>
  <si>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</si>
  <si>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</si>
  <si>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</si>
  <si>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</si>
  <si>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</si>
  <si>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</si>
  <si>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</si>
  <si>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</si>
  <si>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</si>
  <si>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</si>
  <si>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</si>
  <si>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</si>
  <si>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</si>
  <si>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</si>
  <si>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</si>
  <si>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</si>
  <si>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</si>
  <si>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</si>
  <si>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</si>
  <si>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</si>
  <si>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</si>
  <si>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</si>
  <si>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</si>
  <si>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</si>
  <si>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</si>
  <si>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</si>
  <si>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</si>
  <si>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</si>
  <si>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</si>
  <si>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</si>
  <si>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</si>
  <si>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</si>
  <si>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</si>
  <si>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</si>
  <si>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</si>
  <si>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</si>
  <si>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</si>
  <si>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</si>
  <si>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</si>
  <si>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</si>
  <si>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</si>
  <si>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</si>
  <si>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</si>
  <si>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</si>
  <si>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</si>
  <si>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</si>
  <si>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</si>
  <si>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</si>
  <si>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</si>
  <si>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</si>
  <si>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</si>
  <si>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</si>
  <si>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</si>
  <si>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</si>
  <si>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</si>
  <si>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</si>
  <si>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</si>
  <si>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</si>
  <si>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</si>
  <si>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</si>
  <si>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</si>
  <si>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</si>
  <si>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</si>
  <si>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</si>
  <si>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</si>
  <si>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</si>
  <si>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</si>
  <si>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</si>
  <si>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</si>
  <si>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</si>
  <si>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</si>
  <si>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</si>
  <si>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</si>
  <si>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</si>
  <si>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</si>
  <si>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</si>
  <si>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</si>
  <si>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</si>
  <si>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</si>
  <si>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</si>
  <si>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</si>
  <si>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</si>
  <si>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</si>
  <si>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</si>
  <si>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</si>
  <si>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</si>
  <si>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</si>
  <si>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</si>
  <si>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</si>
  <si>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</si>
  <si>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</si>
  <si>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</si>
  <si>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</si>
  <si>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</si>
  <si>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</si>
  <si>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</si>
  <si>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</si>
  <si>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</si>
  <si>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</si>
  <si>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</si>
  <si>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</si>
  <si>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</si>
  <si>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</si>
  <si>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</si>
  <si>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</si>
  <si>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</si>
  <si>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</si>
  <si>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</si>
  <si>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</si>
  <si>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</si>
  <si>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</si>
  <si>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</si>
  <si>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</si>
  <si>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</si>
  <si>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</si>
  <si>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</si>
  <si>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</si>
  <si>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</si>
  <si>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</si>
  <si>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</si>
  <si>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</si>
  <si>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</si>
  <si>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</si>
  <si>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</si>
  <si>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</si>
  <si>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</si>
  <si>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</si>
  <si>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</si>
  <si>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</si>
  <si>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</si>
  <si>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</si>
  <si>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</si>
  <si>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</si>
  <si>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</si>
  <si>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</si>
  <si>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</si>
  <si>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</si>
  <si>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</si>
  <si>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</si>
  <si>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</si>
  <si>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</si>
  <si>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</si>
  <si>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</si>
  <si>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</si>
  <si>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</si>
  <si>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</si>
  <si>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</si>
  <si>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</si>
  <si>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</si>
  <si>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</si>
  <si>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</si>
  <si>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</si>
  <si>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</si>
  <si>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</si>
  <si>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</si>
  <si>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</si>
  <si>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</si>
  <si>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</si>
  <si>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</si>
  <si>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</si>
  <si>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</si>
  <si>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</si>
  <si>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</si>
  <si>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</si>
  <si>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</si>
  <si>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</si>
  <si>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</si>
  <si>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</si>
  <si>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</si>
  <si>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</si>
  <si>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</si>
  <si>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</si>
  <si>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</si>
  <si>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</si>
  <si>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</si>
  <si>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</si>
  <si>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</si>
  <si>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</si>
  <si>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</si>
  <si>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</si>
  <si>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</si>
  <si>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</si>
  <si>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</si>
  <si>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</si>
  <si>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</si>
  <si>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</si>
  <si>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</si>
  <si>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</si>
  <si>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</si>
  <si>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</si>
  <si>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</si>
  <si>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</si>
  <si>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</si>
  <si>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</si>
  <si>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</si>
  <si>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</si>
  <si>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</si>
  <si>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</si>
  <si>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</si>
  <si>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</si>
  <si>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</si>
  <si>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</si>
  <si>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</si>
  <si>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</si>
  <si>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</si>
  <si>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</si>
  <si>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</si>
  <si>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</si>
  <si>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</si>
  <si>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</si>
  <si>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</si>
  <si>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</si>
  <si>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</si>
  <si>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</si>
  <si>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</si>
  <si>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</si>
  <si>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</si>
  <si>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</si>
  <si>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</si>
  <si>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</si>
  <si>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</si>
  <si>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</si>
  <si>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</si>
  <si>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</si>
  <si>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</si>
  <si>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</si>
  <si>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</si>
  <si>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</si>
  <si>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</si>
  <si>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</si>
  <si>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</si>
  <si>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</si>
  <si>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</si>
  <si>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</si>
  <si>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</si>
  <si>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</si>
  <si>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</si>
  <si>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</si>
  <si>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</si>
  <si>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</si>
  <si>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</si>
  <si>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</si>
  <si>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</si>
  <si>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</si>
  <si>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</si>
  <si>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</si>
  <si>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</si>
  <si>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</si>
  <si>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</si>
  <si>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</si>
  <si>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</si>
  <si>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</si>
  <si>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</si>
  <si>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</si>
  <si>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</si>
  <si>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</si>
  <si>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</si>
  <si>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</si>
  <si>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</si>
  <si>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</si>
  <si>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</si>
  <si>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</si>
  <si>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</si>
  <si>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</si>
  <si>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</si>
  <si>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</si>
  <si>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</si>
  <si>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</si>
  <si>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</si>
  <si>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</si>
  <si>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</si>
  <si>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</si>
  <si>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</si>
  <si>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</si>
  <si>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</si>
  <si>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</si>
  <si>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</si>
  <si>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</si>
  <si>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</si>
  <si>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</si>
  <si>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</si>
  <si>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</si>
  <si>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</si>
  <si>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</si>
  <si>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</si>
  <si>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</si>
  <si>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</si>
  <si>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</si>
  <si>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</si>
  <si>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</si>
  <si>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</si>
  <si>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</si>
  <si>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</si>
  <si>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</si>
  <si>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</si>
  <si>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</si>
  <si>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</si>
  <si>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</si>
  <si>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</si>
  <si>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</si>
  <si>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</si>
  <si>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</si>
  <si>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</si>
  <si>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</si>
  <si>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</si>
  <si>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</si>
  <si>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</si>
  <si>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</si>
  <si>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</si>
  <si>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</si>
  <si>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</si>
  <si>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</si>
  <si>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</si>
  <si>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</si>
  <si>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</si>
  <si>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</si>
  <si>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</si>
  <si>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</si>
  <si>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</si>
  <si>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</si>
  <si>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</si>
  <si>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</si>
  <si>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</si>
  <si>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</si>
  <si>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</si>
  <si>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</si>
  <si>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</si>
  <si>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</si>
  <si>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</si>
  <si>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</si>
  <si>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</si>
  <si>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</si>
  <si>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</si>
  <si>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</si>
  <si>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</si>
  <si>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</si>
  <si>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</si>
  <si>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</si>
  <si>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</si>
  <si>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</si>
  <si>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</si>
  <si>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</si>
  <si>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</si>
  <si>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</si>
  <si>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</si>
  <si>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</si>
  <si>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</si>
  <si>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</si>
  <si>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</si>
  <si>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</si>
  <si>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</si>
  <si>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</si>
  <si>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</si>
  <si>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</si>
  <si>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</si>
  <si>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</si>
  <si>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</si>
  <si>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</si>
  <si>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</si>
  <si>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</si>
  <si>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</si>
  <si>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</si>
  <si>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</si>
  <si>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</si>
  <si>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</si>
  <si>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</si>
  <si>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</si>
  <si>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</si>
  <si>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</si>
  <si>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</si>
  <si>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</si>
  <si>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</si>
  <si>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</si>
  <si>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</si>
  <si>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</si>
  <si>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</si>
  <si>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</si>
  <si>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</si>
  <si>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</si>
  <si>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</si>
  <si>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</si>
  <si>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</si>
  <si>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</si>
  <si>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</si>
  <si>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</si>
  <si>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</si>
  <si>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</si>
  <si>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</si>
  <si>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</si>
  <si>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</si>
  <si>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</si>
  <si>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</si>
  <si>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</si>
  <si>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</si>
  <si>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</si>
  <si>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</si>
  <si>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</si>
  <si>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</si>
  <si>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</si>
  <si>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</si>
  <si>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</si>
  <si>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</si>
  <si>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</si>
  <si>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</si>
  <si>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</si>
  <si>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</si>
  <si>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</si>
  <si>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</si>
  <si>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</si>
  <si>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</si>
  <si>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</si>
  <si>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</si>
  <si>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</si>
  <si>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</si>
  <si>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</si>
  <si>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</si>
  <si>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</si>
  <si>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</si>
  <si>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</si>
  <si>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</si>
  <si>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</si>
  <si>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</si>
  <si>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</si>
  <si>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</si>
  <si>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</si>
  <si>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</si>
  <si>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</si>
  <si>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</si>
  <si>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</si>
  <si>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</si>
  <si>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</si>
  <si>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</si>
  <si>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</si>
  <si>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</si>
  <si>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</si>
  <si>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</si>
  <si>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</si>
  <si>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</si>
  <si>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</si>
  <si>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</si>
  <si>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</si>
  <si>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</si>
  <si>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</si>
  <si>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</si>
  <si>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</si>
  <si>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</si>
  <si>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</si>
  <si>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</si>
  <si>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</si>
  <si>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</si>
  <si>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</si>
  <si>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</si>
  <si>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</si>
  <si>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</si>
  <si>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</si>
  <si>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</si>
  <si>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</si>
  <si>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</si>
  <si>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</si>
  <si>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</si>
  <si>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</si>
  <si>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</si>
  <si>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</si>
  <si>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</si>
  <si>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</si>
  <si>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</si>
  <si>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</si>
  <si>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</si>
  <si>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</si>
  <si>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</si>
  <si>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</si>
  <si>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</si>
  <si>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</si>
  <si>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</si>
  <si>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</si>
  <si>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</si>
  <si>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</si>
  <si>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</si>
  <si>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</si>
  <si>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</si>
  <si>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</si>
  <si>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</si>
  <si>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</si>
  <si>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</si>
  <si>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</si>
  <si>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</si>
  <si>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</si>
  <si>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</si>
  <si>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</si>
  <si>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</si>
  <si>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</si>
  <si>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</si>
  <si>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</si>
  <si>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</si>
  <si>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</si>
  <si>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</si>
  <si>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</si>
  <si>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</si>
  <si>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</si>
  <si>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</si>
  <si>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</si>
  <si>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</si>
  <si>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</si>
  <si>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</si>
  <si>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</si>
  <si>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</si>
  <si>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</si>
  <si>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</si>
  <si>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</si>
  <si>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</si>
  <si>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</si>
  <si>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</si>
  <si>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</si>
  <si>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</si>
  <si>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</si>
  <si>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</si>
  <si>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</si>
  <si>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</si>
  <si>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</si>
  <si>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</si>
  <si>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</si>
  <si>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</si>
  <si>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</si>
  <si>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</si>
  <si>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</si>
  <si>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</si>
  <si>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</si>
  <si>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</si>
  <si>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</si>
  <si>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</si>
  <si>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</si>
  <si>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</si>
  <si>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</si>
  <si>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</si>
  <si>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</si>
  <si>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</si>
  <si>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</si>
  <si>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</si>
  <si>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</si>
  <si>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</si>
  <si>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</si>
  <si>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</si>
  <si>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</si>
  <si>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</si>
  <si>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</si>
  <si>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</si>
  <si>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</si>
  <si>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</si>
  <si>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</si>
  <si>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</si>
  <si>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</si>
  <si>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</si>
  <si>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</si>
  <si>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</si>
  <si>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</si>
  <si>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</si>
  <si>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</si>
  <si>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</si>
  <si>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</si>
  <si>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</si>
  <si>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</si>
  <si>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</si>
  <si>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</si>
  <si>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</si>
  <si>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</si>
  <si>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</si>
  <si>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</si>
  <si>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</si>
  <si>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</si>
  <si>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</si>
  <si>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</si>
  <si>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</si>
  <si>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</si>
  <si>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</si>
  <si>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</si>
  <si>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</si>
  <si>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</si>
  <si>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</si>
  <si>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</si>
  <si>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</si>
  <si>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</si>
  <si>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</si>
  <si>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</si>
  <si>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</si>
  <si>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</si>
  <si>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</si>
  <si>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</si>
  <si>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</si>
  <si>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</si>
  <si>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</si>
  <si>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</si>
  <si>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</si>
  <si>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</si>
  <si>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</si>
  <si>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</si>
  <si>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</si>
  <si>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</si>
  <si>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</si>
  <si>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</si>
  <si>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</si>
  <si>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</si>
  <si>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</si>
  <si>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</si>
  <si>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</si>
  <si>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</si>
  <si>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</si>
  <si>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</si>
  <si>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</si>
  <si>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</si>
  <si>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</si>
  <si>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</si>
  <si>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</si>
  <si>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</si>
  <si>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</si>
  <si>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</si>
  <si>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</si>
  <si>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</si>
  <si>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</si>
  <si>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</si>
  <si>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</si>
  <si>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</si>
  <si>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</si>
  <si>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</si>
  <si>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</si>
  <si>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</si>
  <si>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</si>
  <si>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</si>
  <si>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</si>
  <si>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</si>
  <si>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</si>
  <si>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</si>
  <si>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</si>
  <si>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</si>
  <si>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</si>
  <si>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</si>
  <si>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</si>
  <si>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</si>
  <si>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</si>
  <si>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</si>
  <si>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</si>
  <si>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</si>
  <si>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</si>
  <si>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</si>
  <si>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</si>
  <si>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</si>
  <si>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</si>
  <si>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</si>
  <si>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</si>
  <si>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</si>
  <si>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</si>
  <si>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</si>
  <si>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</si>
  <si>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</si>
  <si>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</si>
  <si>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</si>
  <si>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</si>
  <si>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</si>
  <si>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</si>
  <si>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</si>
  <si>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</si>
  <si>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</si>
  <si>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</si>
  <si>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</si>
  <si>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</si>
  <si>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</si>
  <si>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</si>
  <si>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</si>
  <si>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</si>
  <si>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</si>
  <si>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</si>
  <si>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</si>
  <si>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</si>
  <si>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</si>
  <si>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</si>
  <si>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</si>
  <si>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</si>
  <si>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</si>
  <si>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</si>
  <si>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</si>
  <si>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</si>
  <si>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</si>
  <si>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</si>
  <si>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</si>
  <si>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</si>
  <si>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</si>
  <si>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</si>
  <si>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</si>
  <si>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</si>
  <si>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</si>
  <si>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</si>
  <si>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</si>
  <si>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</si>
  <si>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</si>
  <si>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</si>
  <si>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</si>
  <si>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</si>
  <si>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</si>
  <si>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</si>
  <si>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</si>
  <si>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</si>
  <si>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</si>
  <si>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</si>
  <si>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</si>
  <si>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</si>
  <si>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</si>
  <si>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</si>
  <si>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</si>
  <si>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</si>
  <si>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</si>
  <si>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</si>
  <si>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</si>
  <si>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</si>
  <si>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</si>
  <si>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</si>
  <si>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</si>
  <si>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</si>
  <si>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</si>
  <si>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</si>
  <si>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</si>
  <si>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</si>
  <si>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</si>
  <si>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</si>
  <si>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</si>
  <si>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</si>
  <si>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</si>
  <si>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</si>
  <si>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</si>
  <si>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</si>
  <si>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</si>
  <si>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</si>
  <si>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</si>
  <si>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</si>
  <si>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</si>
  <si>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</si>
  <si>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</si>
  <si>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</si>
  <si>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</si>
  <si>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</si>
  <si>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</si>
  <si>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</si>
  <si>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</si>
  <si>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</si>
  <si>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</si>
  <si>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</si>
  <si>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</si>
  <si>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</si>
  <si>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</si>
  <si>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</si>
  <si>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</si>
  <si>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</si>
  <si>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</si>
  <si>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</si>
  <si>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</si>
  <si>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</si>
  <si>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</si>
  <si>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</si>
  <si>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</si>
  <si>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</si>
  <si>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</si>
  <si>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</si>
  <si>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</si>
  <si>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</si>
  <si>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</si>
  <si>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</si>
  <si>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</si>
  <si>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</si>
  <si>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</si>
  <si>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</si>
  <si>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</si>
  <si>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</si>
  <si>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</si>
  <si>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</si>
  <si>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</si>
  <si>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</si>
  <si>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</si>
  <si>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</si>
  <si>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</si>
  <si>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</si>
  <si>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</si>
  <si>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</si>
  <si>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</si>
  <si>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</si>
  <si>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</si>
  <si>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</si>
  <si>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</si>
  <si>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</si>
  <si>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</si>
  <si>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</si>
  <si>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</si>
  <si>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</si>
  <si>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</si>
  <si>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</si>
  <si>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</si>
  <si>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</si>
  <si>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</si>
  <si>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</si>
  <si>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</si>
  <si>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</si>
  <si>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</si>
  <si>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</si>
  <si>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</si>
  <si>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</si>
  <si>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</si>
  <si>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</si>
  <si>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</si>
  <si>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</si>
  <si>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</si>
  <si>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</si>
  <si>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</si>
  <si>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</si>
  <si>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</si>
  <si>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</si>
  <si>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</si>
  <si>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</si>
  <si>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</si>
  <si>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</si>
  <si>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</si>
  <si>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</si>
  <si>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</si>
  <si>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</si>
  <si>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</si>
  <si>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</si>
  <si>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</si>
  <si>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</si>
  <si>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</si>
  <si>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</si>
  <si>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</si>
  <si>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</si>
  <si>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</si>
  <si>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</si>
  <si>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</si>
  <si>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</si>
  <si>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</si>
  <si>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</si>
  <si>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</si>
  <si>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</si>
  <si>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</si>
  <si>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</si>
  <si>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</si>
  <si>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</si>
  <si>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</si>
  <si>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</si>
  <si>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</si>
  <si>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</si>
  <si>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</si>
  <si>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</si>
  <si>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</si>
  <si>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</si>
  <si>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</si>
  <si>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</si>
  <si>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</si>
  <si>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</si>
  <si>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</si>
  <si>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</si>
  <si>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</si>
  <si>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</si>
  <si>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</si>
  <si>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</si>
  <si>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</si>
  <si>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</si>
  <si>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</si>
  <si>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</si>
  <si>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</si>
  <si>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</si>
  <si>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</si>
  <si>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</si>
  <si>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</si>
  <si>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</si>
  <si>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</si>
  <si>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</si>
  <si>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</si>
  <si>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</si>
  <si>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</si>
  <si>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</si>
  <si>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</si>
  <si>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</si>
  <si>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</si>
  <si>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</si>
  <si>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</si>
  <si>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</si>
  <si>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</si>
  <si>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</si>
  <si>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</si>
  <si>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</si>
  <si>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</si>
  <si>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</si>
  <si>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</si>
  <si>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</si>
  <si>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</si>
  <si>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</si>
  <si>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</si>
  <si>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</si>
  <si>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</si>
  <si>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</si>
  <si>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</si>
  <si>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</si>
  <si>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</si>
  <si>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</si>
  <si>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</si>
  <si>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</si>
  <si>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</si>
  <si>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</si>
  <si>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</si>
  <si>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</si>
  <si>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</si>
  <si>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</si>
  <si>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</si>
  <si>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</si>
  <si>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</si>
  <si>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</si>
  <si>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</si>
  <si>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</si>
  <si>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</si>
  <si>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</si>
  <si>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</si>
  <si>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</si>
  <si>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</si>
  <si>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</si>
  <si>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</si>
  <si>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</si>
  <si>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</si>
  <si>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</si>
  <si>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</si>
  <si>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</si>
  <si>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</si>
  <si>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</si>
  <si>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</si>
  <si>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</si>
  <si>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</si>
  <si>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</si>
  <si>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</si>
  <si>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</si>
  <si>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</si>
  <si>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</si>
  <si>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</si>
  <si>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</si>
  <si>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</si>
  <si>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</si>
  <si>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</si>
  <si>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</si>
  <si>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</si>
  <si>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</si>
  <si>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</si>
  <si>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</si>
  <si>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</si>
  <si>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</si>
  <si>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</si>
  <si>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</si>
  <si>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</si>
  <si>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</si>
  <si>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</si>
  <si>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</si>
  <si>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</si>
  <si>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</si>
  <si>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</si>
  <si>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</si>
  <si>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</si>
  <si>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</si>
  <si>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</si>
  <si>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</si>
  <si>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</si>
  <si>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</si>
  <si>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</si>
  <si>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</si>
  <si>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</si>
  <si>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</si>
  <si>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</si>
  <si>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</si>
  <si>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</si>
  <si>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</si>
  <si>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</si>
  <si>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</si>
  <si>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</si>
  <si>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</si>
  <si>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</si>
  <si>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</si>
  <si>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</si>
  <si>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</si>
  <si>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</si>
  <si>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</si>
  <si>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</si>
  <si>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</si>
  <si>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</si>
  <si>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</si>
  <si>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</si>
  <si>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</si>
  <si>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</si>
  <si>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</si>
  <si>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</si>
  <si>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</si>
  <si>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</si>
  <si>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</si>
  <si>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</si>
  <si>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</si>
  <si>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</si>
  <si>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</si>
  <si>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</si>
  <si>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</si>
  <si>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</si>
  <si>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</si>
  <si>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</si>
  <si>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</si>
  <si>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</si>
  <si>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</si>
  <si>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</si>
  <si>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</si>
  <si>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</si>
  <si>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</si>
  <si>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</si>
  <si>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</si>
  <si>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</si>
  <si>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</si>
  <si>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</si>
  <si>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</si>
  <si>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</si>
  <si>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</si>
  <si>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</si>
  <si>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</si>
  <si>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</si>
  <si>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</si>
  <si>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</si>
  <si>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</si>
  <si>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</si>
  <si>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</si>
  <si>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</si>
  <si>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</si>
  <si>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</si>
  <si>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</si>
  <si>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</si>
  <si>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</si>
  <si>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</si>
  <si>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</si>
  <si>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</si>
  <si>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</si>
  <si>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</si>
  <si>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</si>
  <si>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</si>
  <si>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</si>
  <si>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</si>
  <si>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</si>
  <si>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</si>
  <si>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</si>
  <si>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</si>
  <si>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</si>
  <si>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</si>
  <si>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</si>
  <si>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</si>
  <si>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</si>
  <si>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</si>
  <si>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</si>
  <si>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</si>
  <si>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</si>
  <si>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</si>
  <si>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</si>
  <si>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</si>
  <si>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</si>
  <si>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</si>
  <si>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</si>
  <si>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</si>
  <si>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</si>
  <si>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</si>
  <si>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</si>
  <si>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</si>
  <si>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</si>
  <si>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</si>
  <si>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</si>
  <si>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</si>
  <si>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</si>
  <si>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</si>
  <si>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</si>
  <si>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</si>
  <si>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</si>
  <si>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</si>
  <si>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</si>
  <si>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</si>
  <si>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</si>
  <si>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</si>
  <si>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</si>
  <si>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</si>
  <si>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</si>
  <si>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</si>
  <si>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</si>
  <si>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</si>
  <si>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</si>
  <si>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</si>
  <si>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</si>
  <si>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</si>
  <si>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</si>
  <si>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</si>
  <si>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</si>
  <si>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</si>
  <si>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</si>
  <si>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</si>
  <si>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</si>
  <si>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</si>
  <si>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</si>
  <si>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</si>
  <si>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</si>
  <si>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</si>
  <si>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</si>
  <si>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</si>
  <si>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</si>
  <si>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</si>
  <si>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</si>
  <si>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</si>
  <si>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</si>
  <si>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</si>
  <si>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</si>
  <si>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</si>
  <si>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</si>
  <si>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</si>
  <si>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</si>
  <si>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</si>
  <si>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</si>
  <si>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</si>
  <si>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</si>
  <si>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</si>
  <si>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</si>
  <si>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</si>
  <si>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</si>
  <si>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</si>
  <si>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</si>
  <si>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</si>
  <si>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</si>
  <si>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</si>
  <si>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</si>
  <si>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</si>
  <si>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</si>
  <si>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</si>
  <si>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</si>
  <si>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</si>
  <si>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</si>
  <si>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</si>
  <si>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</si>
  <si>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</si>
  <si>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</si>
  <si>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</si>
  <si>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</si>
  <si>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</si>
  <si>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</si>
  <si>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</si>
  <si>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</si>
  <si>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</si>
  <si>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</si>
  <si>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</si>
  <si>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</si>
  <si>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</si>
  <si>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</si>
  <si>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</si>
  <si>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</si>
  <si>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</si>
  <si>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</si>
  <si>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</si>
  <si>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</si>
  <si>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</si>
  <si>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</si>
  <si>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</si>
  <si>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</si>
  <si>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</si>
  <si>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</si>
  <si>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</si>
  <si>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</si>
  <si>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</si>
  <si>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</si>
  <si>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</si>
  <si>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</si>
  <si>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</si>
  <si>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</si>
  <si>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</si>
  <si>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</si>
  <si>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</si>
  <si>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</si>
  <si>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</si>
  <si>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</si>
  <si>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</si>
  <si>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</si>
  <si>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</si>
  <si>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</si>
  <si>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</si>
  <si>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</si>
  <si>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</si>
  <si>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</si>
  <si>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</si>
  <si>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</si>
  <si>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</si>
  <si>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</si>
  <si>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</si>
  <si>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</si>
  <si>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</si>
  <si>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</si>
  <si>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</si>
  <si>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</si>
  <si>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</si>
  <si>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</si>
  <si>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</si>
  <si>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</si>
  <si>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</si>
  <si>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</si>
  <si>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</si>
  <si>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</si>
  <si>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</si>
  <si>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</si>
  <si>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</si>
  <si>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</si>
  <si>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</si>
  <si>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</si>
  <si>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</si>
  <si>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</si>
  <si>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</si>
  <si>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</si>
  <si>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</si>
  <si>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</si>
  <si>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</si>
  <si>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</si>
  <si>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</si>
  <si>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</si>
  <si>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</si>
  <si>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</si>
  <si>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</si>
  <si>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</si>
  <si>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</si>
  <si>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</si>
  <si>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</si>
  <si>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</si>
  <si>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</si>
  <si>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</si>
  <si>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</si>
  <si>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</si>
  <si>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</si>
  <si>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</si>
  <si>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</si>
  <si>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</si>
  <si>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</si>
  <si>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</si>
  <si>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</si>
  <si>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</si>
  <si>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</si>
  <si>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</si>
  <si>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</si>
  <si>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</si>
  <si>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</si>
  <si>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</si>
  <si>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</si>
  <si>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</si>
  <si>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</si>
  <si>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</si>
  <si>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</si>
  <si>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</si>
  <si>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</si>
  <si>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</si>
  <si>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</si>
  <si>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</si>
  <si>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</si>
  <si>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</si>
  <si>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</si>
  <si>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</si>
  <si>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</si>
  <si>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</si>
  <si>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</si>
  <si>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</si>
  <si>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</si>
  <si>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</si>
  <si>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</si>
  <si>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</si>
  <si>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</si>
  <si>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</si>
  <si>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</si>
  <si>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</si>
  <si>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</si>
  <si>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</si>
  <si>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</si>
  <si>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</si>
  <si>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</si>
  <si>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</si>
  <si>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</si>
  <si>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</si>
  <si>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</si>
  <si>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</si>
  <si>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</si>
  <si>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</si>
  <si>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</si>
  <si>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</si>
  <si>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</si>
  <si>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</si>
  <si>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</si>
  <si>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</si>
  <si>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</si>
  <si>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</si>
  <si>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</si>
  <si>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</si>
  <si>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</si>
  <si>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</si>
  <si>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</si>
  <si>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</si>
  <si>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</si>
  <si>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</si>
  <si>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</si>
  <si>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</si>
  <si>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</si>
  <si>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</si>
  <si>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</si>
  <si>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</si>
  <si>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</si>
  <si>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</si>
  <si>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</si>
  <si>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</si>
  <si>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</si>
  <si>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</si>
  <si>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</si>
  <si>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</si>
  <si>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</si>
  <si>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</si>
  <si>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</si>
  <si>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</si>
  <si>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</si>
  <si>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</si>
  <si>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</si>
  <si>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</si>
  <si>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</si>
  <si>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</si>
  <si>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</si>
  <si>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</si>
  <si>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</si>
  <si>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</si>
  <si>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</si>
  <si>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</si>
  <si>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</si>
  <si>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</si>
  <si>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</si>
  <si>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</si>
  <si>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</si>
  <si>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</si>
  <si>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</si>
  <si>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</si>
  <si>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</si>
  <si>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</si>
  <si>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</si>
  <si>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</si>
  <si>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</si>
  <si>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</si>
  <si>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</si>
  <si>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</si>
  <si>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</si>
  <si>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</si>
  <si>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</si>
  <si>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</si>
  <si>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</si>
  <si>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</si>
  <si>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</si>
  <si>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</si>
  <si>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</si>
  <si>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</si>
  <si>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</si>
  <si>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</si>
  <si>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</si>
  <si>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</si>
  <si>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</si>
  <si>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</si>
  <si>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</si>
  <si>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</si>
  <si>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</si>
  <si>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</si>
  <si>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</si>
  <si>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</si>
  <si>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</si>
  <si>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</si>
  <si>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</si>
  <si>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</si>
  <si>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</si>
  <si>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</si>
  <si>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</si>
  <si>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</si>
  <si>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</si>
  <si>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</si>
  <si>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</si>
  <si>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</si>
  <si>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</si>
  <si>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</si>
  <si>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</si>
  <si>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</si>
  <si>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</si>
  <si>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</si>
  <si>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</si>
  <si>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</si>
  <si>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</si>
  <si>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</si>
  <si>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</si>
  <si>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</si>
  <si>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</si>
  <si>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</si>
  <si>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</si>
  <si>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</si>
  <si>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</si>
  <si>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</si>
  <si>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</si>
  <si>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</si>
  <si>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</si>
  <si>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</si>
  <si>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</si>
  <si>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</si>
  <si>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</si>
  <si>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</si>
  <si>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</si>
  <si>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</si>
  <si>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</si>
  <si>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</si>
  <si>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</si>
  <si>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</si>
  <si>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</si>
  <si>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</si>
  <si>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</si>
  <si>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</si>
  <si>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</si>
  <si>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</si>
  <si>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</si>
  <si>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</si>
  <si>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</si>
  <si>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</si>
  <si>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</si>
  <si>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</si>
  <si>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</si>
  <si>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</si>
  <si>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</si>
  <si>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</si>
  <si>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</si>
  <si>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</si>
  <si>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</si>
  <si>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</si>
  <si>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</si>
  <si>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</si>
  <si>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</si>
  <si>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</si>
  <si>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</si>
  <si>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</si>
  <si>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</si>
  <si>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</si>
  <si>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</si>
  <si>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</si>
  <si>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</si>
  <si>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</si>
  <si>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</si>
  <si>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</si>
  <si>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</si>
  <si>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</si>
  <si>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</si>
  <si>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</si>
  <si>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</si>
  <si>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</si>
  <si>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</si>
  <si>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</si>
  <si>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</si>
  <si>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</si>
  <si>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</si>
  <si>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</si>
  <si>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</si>
  <si>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</si>
  <si>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</si>
  <si>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</si>
  <si>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</si>
  <si>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</si>
  <si>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</si>
  <si>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</si>
  <si>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</si>
  <si>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</si>
  <si>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</si>
  <si>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</si>
  <si>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</si>
  <si>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</si>
  <si>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</si>
  <si>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</si>
  <si>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</si>
  <si>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</si>
  <si>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</si>
  <si>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</si>
  <si>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</si>
  <si>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</si>
  <si>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</si>
  <si>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</si>
  <si>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</si>
  <si>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</si>
  <si>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</si>
  <si>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</si>
  <si>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</si>
  <si>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</si>
  <si>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</si>
  <si>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</si>
  <si>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</si>
  <si>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</si>
  <si>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</si>
  <si>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</si>
  <si>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</si>
  <si>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</si>
  <si>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</si>
  <si>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</si>
  <si>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</si>
  <si>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</si>
  <si>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</si>
  <si>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</si>
  <si>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</si>
  <si>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</si>
  <si>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</si>
  <si>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</si>
  <si>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</si>
  <si>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</si>
  <si>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</si>
  <si>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</si>
  <si>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</si>
  <si>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</si>
  <si>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</si>
  <si>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</si>
  <si>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</si>
  <si>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</si>
  <si>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</si>
  <si>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</si>
  <si>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</si>
  <si>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</si>
  <si>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</si>
  <si>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</si>
  <si>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</si>
  <si>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</si>
  <si>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</si>
  <si>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</si>
  <si>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</si>
  <si>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</si>
  <si>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</si>
  <si>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</si>
  <si>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</si>
  <si>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</si>
  <si>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</si>
  <si>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</si>
  <si>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</si>
  <si>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</si>
  <si>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</si>
  <si>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</si>
  <si>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</si>
  <si>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</si>
  <si>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</si>
  <si>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</si>
  <si>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</si>
  <si>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</si>
  <si>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</si>
  <si>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</si>
  <si>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</si>
  <si>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</si>
  <si>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</si>
  <si>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</si>
  <si>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</si>
  <si>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</si>
  <si>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</si>
  <si>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</si>
  <si>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</si>
  <si>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</si>
  <si>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</si>
  <si>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</si>
  <si>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</si>
  <si>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</si>
  <si>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</si>
  <si>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</si>
  <si>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</si>
  <si>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</si>
  <si>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</si>
  <si>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</si>
  <si>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</si>
  <si>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</si>
  <si>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</si>
  <si>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</si>
  <si>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</si>
  <si>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</si>
  <si>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</si>
  <si>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</si>
  <si>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</si>
  <si>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</si>
  <si>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</si>
  <si>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</si>
  <si>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</si>
  <si>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</si>
  <si>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</si>
  <si>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</si>
  <si>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</si>
  <si>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</si>
  <si>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</si>
  <si>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</si>
  <si>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</si>
  <si>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</si>
  <si>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</si>
  <si>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</si>
  <si>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</si>
  <si>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</si>
  <si>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</si>
  <si>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</si>
  <si>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</si>
  <si>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</si>
  <si>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</si>
  <si>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</si>
  <si>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</si>
  <si>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</si>
  <si>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</si>
  <si>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</si>
  <si>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</si>
  <si>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</si>
  <si>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</si>
  <si>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</si>
  <si>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</si>
  <si>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</si>
  <si>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</si>
  <si>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</si>
  <si>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</si>
  <si>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</si>
  <si>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</si>
  <si>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</si>
  <si>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</si>
  <si>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</si>
  <si>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</si>
  <si>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</si>
  <si>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</si>
  <si>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</si>
  <si>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</si>
  <si>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</si>
  <si>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</si>
  <si>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</si>
  <si>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</si>
  <si>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</si>
  <si>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</si>
  <si>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</si>
  <si>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</si>
  <si>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</si>
  <si>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</si>
  <si>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</si>
  <si>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</si>
  <si>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</si>
  <si>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</si>
  <si>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</si>
  <si>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</si>
  <si>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</si>
  <si>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</si>
  <si>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</si>
  <si>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</si>
  <si>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</si>
  <si>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</si>
  <si>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</si>
  <si>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</si>
  <si>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</si>
  <si>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</si>
  <si>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</si>
  <si>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</si>
  <si>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</si>
  <si>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</si>
  <si>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</si>
  <si>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</si>
  <si>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</si>
  <si>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</si>
  <si>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</si>
  <si>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</si>
  <si>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</si>
  <si>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</si>
  <si>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</si>
  <si>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</si>
  <si>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</si>
  <si>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</si>
  <si>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</si>
  <si>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</si>
  <si>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</si>
  <si>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</si>
  <si>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</si>
  <si>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</si>
  <si>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</si>
  <si>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</si>
  <si>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</si>
  <si>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</si>
  <si>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</si>
  <si>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</si>
  <si>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</si>
  <si>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</si>
  <si>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</si>
  <si>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</si>
  <si>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</si>
  <si>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</si>
  <si>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</si>
  <si>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</si>
  <si>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</si>
  <si>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</si>
  <si>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</si>
  <si>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</si>
  <si>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</si>
  <si>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</si>
  <si>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</si>
  <si>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</si>
  <si>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</si>
  <si>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</si>
  <si>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</si>
  <si>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</si>
  <si>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</si>
  <si>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</si>
  <si>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</si>
  <si>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</si>
  <si>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</si>
  <si>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</si>
  <si>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</si>
  <si>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</si>
  <si>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</si>
  <si>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</si>
  <si>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</si>
  <si>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</si>
  <si>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</si>
  <si>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</si>
  <si>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</si>
  <si>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</si>
  <si>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</si>
  <si>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</si>
  <si>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</si>
  <si>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</si>
  <si>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</si>
  <si>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</si>
  <si>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</si>
  <si>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</si>
  <si>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</si>
  <si>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</si>
  <si>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</si>
  <si>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</si>
  <si>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</si>
  <si>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</si>
  <si>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</si>
  <si>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</si>
  <si>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</si>
  <si>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</si>
  <si>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</si>
  <si>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</si>
  <si>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</si>
  <si>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</si>
  <si>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</si>
  <si>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</si>
  <si>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</si>
  <si>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</si>
  <si>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</si>
  <si>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</si>
  <si>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</si>
  <si>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</si>
  <si>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</si>
  <si>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</si>
  <si>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</si>
  <si>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</si>
  <si>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</si>
  <si>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</si>
  <si>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</si>
  <si>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</si>
  <si>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</si>
  <si>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</si>
  <si>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</si>
  <si>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</si>
  <si>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</si>
  <si>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</si>
  <si>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</si>
  <si>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</si>
  <si>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</si>
  <si>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</si>
  <si>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</si>
  <si>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</si>
  <si>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</si>
  <si>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</si>
  <si>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</si>
  <si>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</si>
  <si>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</si>
  <si>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</si>
  <si>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</si>
  <si>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</si>
  <si>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</si>
  <si>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</si>
  <si>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</si>
  <si>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</si>
  <si>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</si>
  <si>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</si>
  <si>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</si>
  <si>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</si>
  <si>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</si>
  <si>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</si>
  <si>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</si>
  <si>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</si>
  <si>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</si>
  <si>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</si>
  <si>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</si>
  <si>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</si>
  <si>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</si>
  <si>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</si>
  <si>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</si>
  <si>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</si>
  <si>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</si>
  <si>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</si>
  <si>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</si>
  <si>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</si>
  <si>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</si>
  <si>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</si>
  <si>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</si>
  <si>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</si>
  <si>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</si>
  <si>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</si>
  <si>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</si>
  <si>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</si>
  <si>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</si>
  <si>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</si>
  <si>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</si>
  <si>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</si>
  <si>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</si>
  <si>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</si>
  <si>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</si>
  <si>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</si>
  <si>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</si>
  <si>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</si>
  <si>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</si>
  <si>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</si>
  <si>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</si>
  <si>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</si>
  <si>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</si>
  <si>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</si>
  <si>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</si>
  <si>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</si>
  <si>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</si>
  <si>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</si>
  <si>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</si>
  <si>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</si>
  <si>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</si>
  <si>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</si>
  <si>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</si>
  <si>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</si>
  <si>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</si>
  <si>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</si>
  <si>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</si>
  <si>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</si>
  <si>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</si>
  <si>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</si>
  <si>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</si>
  <si>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</si>
  <si>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</si>
  <si>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</si>
  <si>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</si>
  <si>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</si>
  <si>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</si>
  <si>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</si>
  <si>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</si>
  <si>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</si>
  <si>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</si>
  <si>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</si>
  <si>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</si>
  <si>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</si>
  <si>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</si>
  <si>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</si>
  <si>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</si>
  <si>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</si>
  <si>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</si>
  <si>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</si>
  <si>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</si>
  <si>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</si>
  <si>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</si>
  <si>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</si>
  <si>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</si>
  <si>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</si>
  <si>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</si>
  <si>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</si>
  <si>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</si>
  <si>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</si>
  <si>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</si>
  <si>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</si>
  <si>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</si>
  <si>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</si>
  <si>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</si>
  <si>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</si>
  <si>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</si>
  <si>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</si>
  <si>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</si>
  <si>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</si>
  <si>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</si>
  <si>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</si>
  <si>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</si>
  <si>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</si>
  <si>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</si>
  <si>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</si>
  <si>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</si>
  <si>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</si>
  <si>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</si>
  <si>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</si>
  <si>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</si>
  <si>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</si>
  <si>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</si>
  <si>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</si>
  <si>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</si>
  <si>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</si>
  <si>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</si>
  <si>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</si>
  <si>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</si>
  <si>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</si>
  <si>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</si>
  <si>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</si>
  <si>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</si>
  <si>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</si>
  <si>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</si>
  <si>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</si>
  <si>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</si>
  <si>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</si>
  <si>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</si>
  <si>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</si>
  <si>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</si>
  <si>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</si>
  <si>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</si>
  <si>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</si>
  <si>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</si>
  <si>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</si>
  <si>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</si>
  <si>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</si>
  <si>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</si>
  <si>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</si>
  <si>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</si>
  <si>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</si>
  <si>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</si>
  <si>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</si>
  <si>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</si>
  <si>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</si>
  <si>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</si>
  <si>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</si>
  <si>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</si>
  <si>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</si>
  <si>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</si>
  <si>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</si>
  <si>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</si>
  <si>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</si>
  <si>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</si>
  <si>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</si>
  <si>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</si>
  <si>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</si>
  <si>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</si>
  <si>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</si>
  <si>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</si>
  <si>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</si>
  <si>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</si>
  <si>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</si>
  <si>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</si>
  <si>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</si>
  <si>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</si>
  <si>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</si>
  <si>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</si>
  <si>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</si>
  <si>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</si>
  <si>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</si>
  <si>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</si>
  <si>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</si>
  <si>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</si>
  <si>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</si>
  <si>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</si>
  <si>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</si>
  <si>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</si>
  <si>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</si>
  <si>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</si>
  <si>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</si>
  <si>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</si>
  <si>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</si>
  <si>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</si>
  <si>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</si>
  <si>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</si>
  <si>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</si>
  <si>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</si>
  <si>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</si>
  <si>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</si>
  <si>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</si>
  <si>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</si>
  <si>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</si>
  <si>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</si>
  <si>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</si>
  <si>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</si>
  <si>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</si>
  <si>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</si>
  <si>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</si>
  <si>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</si>
  <si>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</si>
  <si>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</si>
  <si>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</si>
  <si>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</si>
  <si>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</si>
  <si>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</si>
  <si>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</si>
  <si>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</si>
  <si>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</si>
  <si>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</si>
  <si>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</si>
  <si>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</si>
  <si>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</si>
  <si>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</si>
  <si>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</si>
  <si>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</si>
  <si>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</si>
  <si>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</si>
  <si>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</si>
  <si>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</si>
  <si>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</si>
  <si>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</si>
  <si>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</si>
  <si>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</si>
  <si>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</si>
  <si>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</si>
  <si>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</si>
  <si>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</si>
  <si>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</si>
  <si>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</si>
  <si>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</si>
  <si>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</si>
  <si>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</si>
  <si>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</si>
  <si>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</si>
  <si>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</si>
  <si>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</si>
  <si>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</si>
  <si>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</si>
  <si>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</si>
  <si>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</si>
  <si>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</si>
  <si>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</si>
  <si>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</si>
  <si>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</si>
  <si>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</si>
  <si>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</si>
  <si>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</si>
  <si>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</si>
  <si>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</si>
  <si>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</si>
  <si>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</si>
  <si>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</si>
  <si>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</si>
  <si>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</si>
  <si>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</si>
  <si>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</si>
  <si>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</si>
  <si>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</si>
  <si>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</si>
  <si>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</si>
  <si>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</si>
  <si>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</si>
  <si>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</si>
  <si>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</si>
  <si>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</si>
  <si>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</si>
  <si>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</si>
  <si>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</si>
  <si>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</si>
  <si>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</si>
  <si>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</si>
  <si>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</si>
  <si>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</si>
  <si>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</si>
  <si>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</si>
  <si>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</si>
  <si>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</si>
  <si>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</si>
  <si>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</si>
  <si>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</si>
  <si>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</si>
  <si>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</si>
  <si>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</si>
  <si>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</si>
  <si>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</si>
  <si>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</si>
  <si>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</si>
  <si>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</si>
  <si>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</si>
  <si>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</si>
  <si>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</si>
  <si>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</si>
  <si>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</si>
  <si>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</si>
  <si>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</si>
  <si>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</si>
  <si>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</si>
  <si>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</si>
  <si>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</si>
  <si>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</si>
  <si>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</si>
  <si>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</si>
  <si>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</si>
  <si>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</si>
  <si>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</si>
  <si>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</si>
  <si>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</si>
  <si>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</si>
  <si>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</si>
  <si>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</si>
  <si>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</si>
  <si>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</si>
  <si>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</si>
  <si>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</si>
  <si>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</si>
  <si>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</si>
  <si>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</si>
  <si>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</si>
  <si>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</si>
  <si>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</si>
  <si>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</si>
  <si>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</si>
  <si>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</si>
  <si>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</si>
  <si>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</si>
  <si>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</si>
  <si>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</si>
  <si>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</si>
  <si>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</si>
  <si>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</si>
  <si>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</si>
  <si>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</si>
  <si>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</si>
  <si>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</si>
  <si>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</si>
  <si>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</si>
  <si>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</si>
  <si>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</si>
  <si>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</si>
  <si>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</si>
  <si>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</si>
  <si>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</si>
  <si>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</si>
  <si>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</si>
  <si>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</si>
  <si>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</si>
  <si>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</si>
  <si>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</si>
  <si>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</si>
  <si>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</si>
  <si>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</si>
  <si>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</si>
  <si>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</si>
  <si>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</si>
  <si>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</si>
  <si>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</si>
  <si>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</si>
  <si>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</si>
  <si>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</si>
  <si>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</si>
  <si>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</si>
  <si>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</si>
  <si>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</si>
  <si>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</si>
  <si>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</si>
  <si>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</si>
  <si>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</si>
  <si>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</si>
  <si>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</si>
  <si>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</si>
  <si>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</si>
  <si>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</si>
  <si>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</si>
  <si>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</si>
  <si>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</si>
  <si>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</si>
  <si>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</si>
  <si>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</si>
  <si>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</si>
  <si>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</si>
  <si>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</si>
  <si>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</si>
  <si>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</si>
  <si>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</si>
  <si>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</si>
  <si>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</si>
  <si>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</si>
  <si>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</si>
  <si>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</si>
  <si>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</si>
  <si>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</si>
  <si>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</si>
  <si>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</si>
  <si>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</si>
  <si>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</si>
  <si>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</si>
  <si>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</si>
  <si>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</si>
  <si>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</si>
  <si>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</si>
  <si>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</si>
  <si>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</si>
  <si>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</si>
  <si>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</si>
  <si>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</si>
  <si>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</si>
  <si>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</si>
  <si>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</si>
  <si>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</si>
  <si>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</si>
  <si>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</si>
  <si>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</si>
  <si>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</si>
  <si>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</si>
  <si>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</si>
  <si>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</si>
  <si>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</si>
  <si>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</si>
  <si>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</si>
  <si>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</si>
  <si>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</si>
  <si>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</si>
  <si>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</si>
  <si>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</si>
  <si>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</si>
  <si>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</si>
  <si>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</si>
  <si>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</si>
  <si>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</si>
  <si>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</si>
  <si>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</si>
  <si>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</si>
  <si>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</si>
  <si>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</si>
  <si>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</si>
  <si>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</si>
  <si>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</si>
  <si>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</si>
  <si>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</si>
  <si>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</si>
  <si>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</si>
  <si>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</si>
  <si>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</si>
  <si>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</si>
  <si>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</si>
  <si>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</si>
  <si>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</si>
  <si>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</si>
  <si>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</si>
  <si>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</si>
  <si>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</si>
  <si>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</si>
  <si>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</si>
  <si>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</si>
  <si>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</si>
  <si>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</si>
  <si>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</si>
  <si>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</si>
  <si>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</si>
  <si>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</si>
  <si>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</si>
  <si>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</si>
  <si>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</si>
  <si>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</si>
  <si>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</si>
  <si>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</si>
  <si>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</si>
  <si>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</si>
  <si>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</si>
  <si>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</si>
  <si>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</si>
  <si>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</si>
  <si>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</si>
  <si>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</si>
  <si>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</si>
  <si>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</si>
  <si>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</si>
  <si>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</si>
  <si>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</si>
  <si>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</si>
  <si>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</si>
  <si>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</si>
  <si>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</si>
  <si>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</si>
  <si>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</si>
  <si>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</si>
  <si>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</si>
  <si>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</si>
  <si>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</si>
  <si>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</si>
  <si>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</si>
  <si>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</si>
  <si>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</si>
  <si>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</si>
  <si>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</si>
  <si>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</si>
  <si>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</si>
  <si>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</si>
  <si>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</si>
  <si>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</si>
  <si>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</si>
  <si>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</si>
  <si>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</si>
  <si>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</si>
  <si>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</si>
  <si>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</si>
  <si>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</si>
  <si>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</si>
  <si>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</si>
  <si>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</si>
  <si>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</si>
  <si>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</si>
  <si>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</si>
  <si>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</si>
  <si>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</si>
  <si>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</si>
  <si>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</si>
  <si>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</si>
  <si>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</si>
  <si>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</si>
  <si>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</si>
  <si>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</si>
  <si>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</si>
  <si>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</si>
  <si>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</si>
  <si>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</si>
  <si>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</si>
  <si>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</si>
  <si>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</si>
  <si>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</si>
  <si>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</si>
  <si>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</si>
  <si>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</si>
  <si>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</si>
  <si>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</si>
  <si>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</si>
  <si>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</si>
  <si>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</si>
  <si>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</si>
  <si>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</si>
  <si>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</si>
  <si>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</si>
  <si>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</si>
  <si>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</si>
  <si>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</si>
  <si>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</si>
  <si>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</si>
  <si>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</si>
  <si>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</si>
  <si>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</si>
  <si>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</si>
  <si>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</si>
  <si>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</si>
  <si>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</si>
  <si>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</si>
  <si>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</si>
  <si>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</si>
  <si>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</si>
  <si>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</si>
  <si>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</si>
  <si>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</si>
  <si>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</si>
  <si>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</si>
  <si>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</si>
  <si>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</si>
  <si>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</si>
  <si>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</si>
  <si>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</si>
  <si>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</si>
  <si>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</si>
  <si>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</si>
  <si>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</si>
  <si>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</si>
  <si>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</si>
  <si>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</si>
  <si>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</si>
  <si>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</si>
  <si>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</si>
  <si>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</si>
  <si>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</si>
  <si>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</si>
  <si>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</si>
  <si>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</si>
  <si>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</si>
  <si>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</si>
  <si>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</si>
  <si>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</si>
  <si>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</si>
  <si>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</si>
  <si>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</si>
  <si>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</si>
  <si>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</si>
  <si>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</si>
  <si>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</si>
  <si>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</si>
  <si>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</si>
  <si>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</si>
  <si>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</si>
  <si>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</si>
  <si>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</si>
  <si>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</si>
  <si>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</si>
  <si>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</si>
  <si>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</si>
  <si>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</si>
  <si>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</si>
  <si>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</si>
  <si>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</si>
  <si>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</si>
  <si>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</si>
  <si>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</si>
  <si>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</si>
  <si>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</si>
  <si>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</si>
  <si>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</si>
  <si>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</si>
  <si>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</si>
  <si>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</si>
  <si>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</si>
  <si>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</si>
  <si>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</si>
  <si>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</si>
  <si>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</si>
  <si>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</si>
  <si>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</si>
  <si>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</si>
  <si>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</si>
  <si>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</si>
  <si>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</si>
  <si>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</si>
  <si>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</si>
  <si>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</si>
  <si>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</si>
  <si>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</si>
  <si>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</si>
  <si>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</si>
  <si>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</si>
  <si>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</si>
  <si>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</si>
  <si>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</si>
  <si>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</si>
  <si>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</si>
  <si>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</si>
  <si>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</si>
  <si>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</si>
  <si>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</si>
  <si>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</si>
  <si>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</si>
  <si>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</si>
  <si>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</si>
  <si>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</si>
  <si>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</si>
  <si>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</si>
  <si>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</si>
  <si>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</si>
  <si>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</si>
  <si>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</si>
  <si>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</si>
  <si>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</si>
  <si>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</si>
  <si>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</si>
  <si>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</si>
  <si>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</si>
  <si>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</si>
  <si>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</si>
  <si>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</si>
  <si>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</si>
  <si>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</si>
  <si>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</si>
  <si>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</si>
  <si>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</si>
  <si>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</si>
  <si>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</si>
  <si>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</si>
  <si>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</si>
  <si>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</si>
  <si>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</si>
  <si>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</si>
  <si>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</si>
  <si>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</si>
  <si>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</si>
  <si>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</si>
  <si>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</si>
  <si>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</si>
  <si>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</si>
  <si>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</si>
  <si>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</si>
  <si>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</si>
  <si>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</si>
  <si>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</si>
  <si>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</si>
  <si>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</si>
  <si>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</si>
  <si>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</si>
  <si>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</si>
  <si>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</si>
  <si>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</si>
  <si>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</si>
  <si>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</si>
  <si>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</si>
  <si>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</si>
  <si>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</si>
  <si>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</si>
  <si>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</si>
  <si>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</si>
  <si>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</si>
  <si>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</si>
  <si>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</si>
  <si>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</si>
  <si>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</si>
  <si>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</si>
  <si>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</si>
  <si>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</si>
  <si>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</si>
  <si>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</si>
  <si>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</si>
  <si>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</si>
  <si>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</si>
  <si>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</si>
  <si>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</si>
  <si>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</si>
  <si>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</si>
  <si>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</si>
  <si>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</si>
  <si>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</si>
  <si>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</si>
  <si>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</si>
  <si>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</si>
  <si>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</si>
  <si>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</si>
  <si>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</si>
  <si>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</si>
  <si>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</si>
  <si>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</si>
  <si>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</si>
  <si>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</si>
  <si>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</si>
  <si>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</si>
  <si>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</si>
  <si>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</si>
  <si>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</si>
  <si>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</si>
  <si>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</si>
  <si>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</si>
  <si>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</si>
  <si>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</si>
  <si>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</si>
  <si>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</si>
  <si>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</si>
  <si>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</si>
  <si>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</si>
  <si>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</si>
  <si>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</si>
  <si>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</si>
  <si>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</si>
  <si>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</si>
  <si>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</si>
  <si>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</si>
  <si>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</si>
  <si>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</si>
  <si>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</si>
  <si>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</si>
  <si>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</si>
  <si>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</si>
  <si>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</si>
  <si>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</si>
  <si>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</si>
  <si>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</si>
  <si>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</si>
  <si>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</si>
  <si>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</si>
  <si>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</si>
  <si>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</si>
  <si>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</si>
  <si>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</si>
  <si>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</si>
  <si>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</si>
  <si>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</si>
  <si>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</si>
  <si>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</si>
  <si>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</si>
  <si>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</si>
  <si>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</si>
  <si>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</si>
  <si>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</si>
  <si>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</si>
  <si>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</si>
  <si>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</si>
  <si>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</si>
  <si>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</si>
  <si>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</si>
  <si>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</si>
  <si>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</si>
  <si>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</si>
  <si>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</si>
  <si>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</si>
  <si>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</si>
  <si>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</si>
  <si>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</si>
  <si>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</si>
  <si>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</si>
  <si>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</si>
  <si>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</si>
  <si>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</si>
  <si>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</si>
  <si>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</si>
  <si>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</si>
  <si>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</si>
  <si>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</si>
  <si>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</si>
  <si>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</si>
  <si>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</si>
  <si>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</si>
  <si>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</si>
  <si>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</si>
  <si>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</si>
  <si>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</si>
  <si>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</si>
  <si>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</si>
  <si>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</si>
  <si>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</si>
  <si>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</si>
  <si>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</si>
  <si>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</si>
  <si>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</si>
  <si>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</si>
  <si>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</si>
  <si>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</si>
  <si>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</si>
  <si>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</si>
  <si>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</si>
  <si>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</si>
  <si>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</si>
  <si>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</si>
  <si>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</si>
  <si>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</si>
  <si>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</si>
  <si>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</si>
  <si>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</si>
  <si>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</si>
  <si>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</si>
  <si>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</si>
  <si>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</si>
  <si>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</si>
  <si>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</si>
  <si>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</si>
  <si>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</si>
  <si>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</si>
  <si>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</si>
  <si>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</si>
  <si>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</si>
  <si>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</si>
  <si>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</si>
  <si>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</si>
  <si>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</si>
  <si>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</si>
  <si>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</si>
  <si>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</si>
  <si>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</si>
  <si>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</si>
  <si>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</si>
  <si>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</si>
  <si>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</si>
  <si>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</si>
  <si>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</si>
  <si>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</si>
  <si>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</si>
  <si>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</si>
  <si>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</si>
  <si>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</si>
  <si>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</si>
  <si>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</si>
  <si>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</si>
  <si>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</si>
  <si>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</si>
  <si>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</si>
  <si>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</si>
  <si>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</si>
  <si>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</si>
  <si>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</si>
  <si>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</si>
  <si>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</si>
  <si>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</si>
  <si>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</si>
  <si>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</si>
  <si>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</si>
  <si>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</si>
  <si>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</si>
  <si>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</si>
  <si>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</si>
  <si>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</si>
  <si>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</si>
  <si>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</si>
  <si>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</si>
  <si>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</si>
  <si>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</si>
  <si>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</si>
  <si>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</si>
  <si>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</si>
  <si>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</si>
  <si>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</si>
  <si>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</si>
  <si>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</si>
  <si>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</si>
  <si>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</si>
  <si>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</si>
  <si>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</si>
  <si>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</si>
  <si>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</si>
  <si>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</si>
  <si>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</si>
  <si>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</si>
  <si>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</si>
  <si>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</si>
  <si>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</si>
  <si>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</si>
  <si>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</si>
  <si>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</si>
  <si>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</si>
  <si>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</si>
  <si>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</si>
  <si>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</si>
  <si>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</si>
  <si>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</si>
  <si>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</si>
  <si>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</si>
  <si>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</si>
  <si>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</si>
  <si>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</si>
  <si>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</si>
  <si>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</si>
  <si>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</si>
  <si>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</si>
  <si>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</si>
  <si>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</si>
  <si>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</si>
  <si>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</si>
  <si>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</si>
  <si>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</si>
  <si>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</si>
  <si>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</si>
  <si>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</si>
  <si>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</si>
  <si>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</si>
  <si>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</si>
  <si>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</si>
  <si>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</si>
  <si>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</si>
  <si>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</si>
  <si>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</si>
  <si>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</si>
  <si>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</si>
  <si>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</si>
  <si>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</si>
  <si>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</si>
  <si>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</si>
  <si>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</si>
  <si>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</si>
  <si>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</si>
  <si>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</si>
  <si>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</si>
  <si>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</si>
  <si>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</si>
  <si>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</si>
  <si>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</si>
  <si>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</si>
  <si>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</si>
  <si>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</si>
  <si>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</si>
  <si>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</si>
  <si>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</si>
  <si>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</si>
  <si>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</si>
  <si>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</si>
  <si>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</si>
  <si>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</si>
  <si>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</si>
  <si>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</si>
  <si>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</si>
  <si>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</si>
  <si>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</si>
  <si>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</si>
  <si>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</si>
  <si>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</si>
  <si>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</si>
  <si>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</si>
  <si>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</si>
  <si>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</si>
  <si>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</si>
  <si>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</si>
  <si>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</si>
  <si>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</si>
  <si>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</si>
  <si>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</si>
  <si>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</si>
  <si>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</si>
  <si>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</si>
  <si>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</si>
  <si>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</si>
  <si>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</si>
  <si>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</si>
  <si>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</si>
  <si>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</si>
  <si>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</si>
  <si>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</si>
  <si>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</si>
  <si>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</si>
  <si>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</si>
  <si>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</si>
  <si>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</si>
  <si>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</si>
  <si>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</si>
  <si>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</si>
  <si>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</si>
  <si>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</si>
  <si>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</si>
  <si>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</si>
  <si>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</si>
  <si>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</si>
  <si>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</si>
  <si>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</si>
  <si>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</si>
  <si>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</si>
  <si>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</si>
  <si>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</si>
  <si>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</si>
  <si>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</si>
  <si>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</si>
  <si>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</si>
  <si>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</si>
  <si>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</si>
  <si>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</si>
  <si>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</si>
  <si>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</si>
  <si>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</si>
  <si>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</si>
  <si>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</si>
  <si>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</si>
  <si>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</si>
  <si>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</si>
  <si>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</si>
  <si>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</si>
  <si>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</si>
  <si>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</si>
  <si>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</si>
  <si>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</si>
  <si>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</si>
  <si>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</si>
  <si>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</si>
  <si>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</si>
  <si>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</si>
  <si>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</si>
  <si>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</si>
  <si>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</si>
  <si>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</si>
  <si>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</si>
  <si>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</si>
  <si>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</si>
  <si>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</si>
  <si>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</si>
  <si>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</si>
  <si>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</si>
  <si>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</si>
  <si>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</si>
  <si>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</si>
  <si>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</si>
  <si>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</si>
  <si>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</si>
  <si>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</si>
  <si>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</si>
  <si>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</si>
  <si>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</si>
  <si>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</si>
  <si>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</si>
  <si>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</si>
  <si>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</si>
  <si>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</si>
  <si>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</si>
  <si>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</si>
  <si>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</si>
  <si>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</si>
  <si>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</si>
  <si>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</si>
  <si>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</si>
  <si>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</si>
  <si>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</si>
  <si>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</si>
  <si>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</si>
  <si>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</si>
  <si>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</si>
  <si>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</si>
  <si>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</si>
  <si>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</si>
  <si>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</si>
  <si>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</si>
  <si>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</si>
  <si>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</si>
  <si>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</si>
  <si>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</si>
  <si>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</si>
  <si>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</si>
  <si>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</si>
  <si>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</si>
  <si>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</si>
  <si>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</si>
  <si>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</si>
  <si>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</si>
  <si>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</si>
  <si>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</si>
  <si>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</si>
  <si>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</si>
  <si>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</si>
  <si>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</si>
  <si>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</si>
  <si>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</si>
  <si>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</si>
  <si>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</si>
  <si>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</si>
  <si>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</si>
  <si>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</si>
  <si>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</si>
  <si>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</si>
  <si>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</si>
  <si>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</si>
  <si>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</si>
  <si>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</si>
  <si>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</si>
  <si>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</si>
  <si>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</si>
  <si>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</si>
  <si>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</si>
  <si>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</si>
  <si>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</si>
  <si>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</si>
  <si>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</si>
  <si>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</si>
  <si>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</si>
  <si>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</si>
  <si>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</si>
  <si>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</si>
  <si>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</si>
  <si>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</si>
  <si>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</si>
  <si>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</si>
  <si>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</si>
  <si>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</si>
  <si>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</si>
  <si>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</si>
  <si>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</si>
  <si>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</si>
  <si>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</si>
  <si>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</si>
  <si>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</si>
  <si>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</si>
  <si>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</si>
  <si>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</si>
  <si>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</si>
  <si>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</si>
  <si>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</si>
  <si>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</si>
  <si>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</si>
  <si>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</si>
  <si>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</si>
  <si>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</si>
  <si>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</si>
  <si>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</si>
  <si>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</si>
  <si>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</si>
  <si>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</si>
  <si>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</si>
  <si>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</si>
  <si>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</si>
  <si>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</si>
  <si>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</si>
  <si>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</si>
  <si>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</si>
  <si>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</si>
  <si>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</si>
  <si>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</si>
  <si>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</si>
  <si>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</si>
  <si>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</si>
  <si>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</si>
  <si>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</si>
  <si>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</si>
  <si>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</si>
  <si>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</si>
  <si>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</si>
  <si>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</si>
  <si>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</si>
  <si>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</si>
  <si>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</si>
  <si>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</si>
  <si>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</si>
  <si>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</si>
  <si>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</si>
  <si>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</si>
  <si>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</si>
  <si>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</si>
  <si>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</si>
  <si>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</si>
  <si>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</si>
  <si>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</si>
  <si>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</si>
  <si>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</si>
  <si>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</si>
  <si>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</si>
  <si>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</si>
  <si>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</si>
  <si>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</si>
  <si>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</si>
  <si>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</si>
  <si>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</si>
  <si>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</si>
  <si>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</si>
  <si>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</si>
  <si>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</si>
  <si>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</si>
  <si>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</si>
  <si>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</si>
  <si>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</si>
  <si>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</si>
  <si>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</si>
  <si>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</si>
  <si>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</si>
  <si>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</si>
  <si>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</si>
  <si>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</si>
  <si>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</si>
  <si>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</si>
  <si>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</si>
  <si>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</si>
  <si>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</si>
  <si>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</si>
  <si>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</si>
  <si>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</si>
  <si>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</si>
  <si>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</si>
  <si>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</si>
  <si>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</si>
  <si>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</si>
  <si>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</si>
  <si>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</si>
  <si>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</si>
  <si>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</si>
  <si>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</si>
  <si>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</si>
  <si>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</si>
  <si>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</si>
  <si>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</si>
  <si>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</si>
  <si>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</si>
  <si>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</si>
  <si>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</si>
  <si>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</si>
  <si>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</si>
  <si>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</si>
  <si>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</si>
  <si>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</si>
  <si>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</si>
  <si>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</si>
  <si>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</si>
  <si>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</si>
  <si>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</si>
  <si>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</si>
  <si>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</si>
  <si>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</si>
  <si>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</si>
  <si>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</si>
  <si>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</si>
  <si>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</si>
  <si>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</si>
  <si>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</si>
  <si>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</si>
  <si>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</si>
  <si>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</si>
  <si>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</si>
  <si>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</si>
  <si>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</si>
  <si>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</si>
  <si>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</si>
  <si>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</si>
  <si>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</si>
  <si>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</si>
  <si>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</si>
  <si>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</si>
  <si>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</si>
  <si>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</si>
  <si>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</si>
  <si>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</si>
  <si>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</si>
  <si>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</si>
  <si>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</si>
  <si>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</si>
  <si>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</si>
  <si>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</si>
  <si>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</si>
  <si>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</si>
  <si>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</si>
  <si>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</si>
  <si>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</si>
  <si>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</si>
  <si>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</si>
  <si>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</si>
  <si>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</si>
  <si>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</si>
  <si>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</si>
  <si>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</si>
  <si>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</si>
  <si>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</si>
  <si>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</si>
  <si>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</si>
  <si>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</si>
  <si>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</si>
  <si>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</si>
  <si>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</si>
  <si>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</si>
  <si>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</si>
  <si>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</si>
  <si>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</si>
  <si>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</si>
  <si>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</si>
  <si>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</si>
  <si>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</si>
  <si>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</si>
  <si>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</si>
  <si>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</si>
  <si>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</si>
  <si>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</si>
  <si>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</si>
  <si>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</si>
  <si>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</si>
  <si>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</si>
  <si>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</si>
  <si>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</si>
  <si>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</si>
  <si>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</si>
  <si>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</si>
  <si>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</si>
  <si>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</si>
  <si>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</si>
  <si>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</si>
  <si>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</si>
  <si>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</si>
  <si>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</si>
  <si>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</si>
  <si>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</si>
  <si>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</si>
  <si>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</si>
  <si>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</si>
  <si>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</si>
  <si>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</si>
  <si>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</si>
  <si>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</si>
  <si>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</si>
  <si>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</si>
  <si>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</si>
  <si>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</si>
  <si>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</si>
  <si>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</si>
  <si>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</si>
  <si>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</si>
  <si>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</si>
  <si>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</si>
  <si>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</si>
  <si>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</si>
  <si>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</si>
  <si>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</si>
  <si>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</si>
  <si>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</si>
  <si>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</si>
  <si>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</si>
  <si>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</si>
  <si>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</si>
  <si>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</si>
  <si>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</si>
  <si>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</si>
  <si>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</si>
  <si>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</si>
  <si>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</si>
  <si>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</si>
  <si>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</si>
  <si>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</si>
  <si>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</si>
  <si>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</si>
  <si>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</si>
  <si>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</si>
  <si>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</si>
  <si>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</si>
  <si>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</si>
  <si>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</si>
  <si>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</si>
  <si>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</si>
  <si>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</si>
  <si>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</si>
  <si>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</si>
  <si>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</si>
  <si>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</si>
  <si>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</si>
  <si>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</si>
  <si>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</si>
  <si>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</si>
  <si>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</si>
  <si>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</si>
  <si>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</si>
  <si>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</si>
  <si>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</si>
  <si>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</si>
  <si>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</si>
  <si>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</si>
  <si>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</si>
  <si>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</si>
  <si>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</si>
  <si>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</si>
  <si>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</si>
  <si>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</si>
  <si>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</si>
  <si>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</si>
  <si>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</si>
  <si>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</si>
  <si>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</si>
  <si>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</si>
  <si>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</si>
  <si>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</si>
  <si>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</si>
  <si>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</si>
  <si>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</si>
  <si>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</si>
  <si>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</si>
  <si>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</si>
  <si>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</si>
  <si>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</si>
  <si>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</si>
  <si>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</si>
  <si>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</si>
  <si>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</si>
  <si>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</si>
  <si>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</si>
  <si>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</si>
  <si>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</si>
  <si>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</si>
  <si>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</si>
  <si>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</si>
  <si>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</si>
  <si>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</si>
  <si>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</si>
  <si>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</si>
  <si>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</si>
  <si>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</si>
  <si>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</si>
  <si>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</si>
  <si>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</si>
  <si>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</si>
  <si>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</si>
  <si>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</si>
  <si>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</si>
  <si>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</si>
  <si>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</si>
  <si>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</si>
  <si>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</si>
  <si>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</si>
  <si>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</si>
  <si>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</si>
  <si>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</si>
  <si>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</si>
  <si>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</si>
  <si>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</si>
  <si>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</si>
  <si>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</si>
  <si>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</si>
  <si>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</si>
  <si>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</si>
  <si>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</si>
  <si>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</si>
  <si>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</si>
  <si>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</si>
  <si>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</si>
  <si>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</si>
  <si>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</si>
  <si>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</si>
  <si>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</si>
  <si>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</si>
  <si>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</si>
  <si>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</si>
  <si>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</si>
  <si>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</si>
  <si>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</si>
  <si>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</si>
  <si>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</si>
  <si>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</si>
  <si>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</si>
  <si>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</si>
  <si>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</si>
  <si>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</si>
  <si>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</si>
  <si>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</si>
  <si>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</si>
  <si>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</si>
  <si>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</si>
  <si>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</si>
  <si>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</si>
  <si>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</si>
  <si>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</si>
  <si>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</si>
  <si>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</si>
  <si>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</si>
  <si>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</si>
  <si>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</si>
  <si>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</si>
  <si>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</si>
  <si>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</si>
  <si>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</si>
  <si>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</si>
  <si>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</si>
  <si>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</si>
  <si>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</si>
  <si>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</si>
  <si>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</si>
  <si>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</si>
  <si>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</si>
  <si>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</si>
  <si>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</si>
  <si>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</si>
  <si>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</si>
  <si>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</si>
  <si>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</si>
  <si>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</si>
  <si>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</si>
  <si>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</si>
  <si>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</si>
  <si>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</si>
  <si>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</si>
  <si>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</si>
  <si>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</si>
  <si>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</si>
  <si>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</si>
  <si>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</si>
  <si>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</si>
  <si>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</si>
  <si>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</si>
  <si>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</si>
  <si>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</si>
  <si>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</si>
  <si>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</si>
  <si>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</si>
  <si>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</si>
  <si>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</si>
  <si>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</si>
  <si>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</si>
  <si>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</si>
  <si>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</si>
  <si>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</si>
  <si>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</si>
  <si>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</si>
  <si>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</si>
  <si>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</si>
  <si>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</si>
  <si>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</si>
  <si>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</si>
  <si>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</si>
  <si>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</si>
  <si>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</si>
  <si>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</si>
  <si>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</si>
  <si>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</si>
  <si>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</si>
  <si>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</si>
  <si>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</si>
  <si>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</si>
  <si>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</si>
  <si>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</si>
  <si>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</si>
  <si>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</si>
  <si>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</si>
  <si>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</si>
  <si>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</si>
  <si>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</si>
  <si>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</si>
  <si>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</si>
  <si>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</si>
  <si>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</si>
  <si>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</si>
  <si>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</si>
  <si>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</si>
  <si>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</si>
  <si>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</si>
  <si>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</si>
  <si>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</si>
  <si>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</si>
  <si>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</si>
  <si>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</si>
  <si>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</si>
  <si>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</si>
  <si>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</si>
  <si>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</si>
  <si>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</si>
  <si>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</si>
  <si>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</si>
  <si>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</si>
  <si>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</si>
  <si>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</si>
  <si>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</si>
  <si>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</si>
  <si>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</si>
  <si>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</si>
  <si>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</si>
  <si>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</si>
  <si>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</si>
  <si>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</si>
  <si>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</si>
  <si>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</si>
  <si>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</si>
  <si>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</si>
  <si>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</si>
  <si>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</si>
  <si>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</si>
  <si>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</si>
  <si>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</si>
  <si>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</si>
  <si>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</si>
  <si>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</si>
  <si>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</si>
  <si>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</si>
  <si>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</si>
  <si>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</si>
  <si>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</si>
  <si>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</si>
  <si>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</si>
  <si>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</si>
  <si>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</si>
  <si>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</si>
  <si>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</si>
  <si>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</si>
  <si>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</si>
  <si>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</si>
  <si>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</si>
  <si>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</si>
  <si>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</si>
  <si>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</si>
  <si>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</si>
  <si>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</si>
  <si>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</si>
  <si>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</si>
  <si>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</si>
  <si>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</si>
  <si>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</si>
  <si>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</si>
  <si>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</si>
  <si>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</si>
  <si>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</si>
  <si>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</si>
  <si>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</si>
  <si>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</si>
  <si>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</si>
  <si>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</si>
  <si>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</si>
  <si>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</si>
  <si>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</si>
  <si>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</si>
  <si>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</si>
  <si>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</si>
  <si>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</si>
  <si>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</si>
  <si>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</si>
  <si>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</si>
  <si>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</si>
  <si>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</si>
  <si>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</si>
  <si>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</si>
  <si>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</si>
  <si>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</si>
  <si>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</si>
  <si>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</si>
  <si>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</si>
  <si>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</si>
  <si>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</si>
  <si>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</si>
  <si>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</si>
  <si>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</si>
  <si>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</si>
  <si>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</si>
  <si>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</si>
  <si>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</si>
  <si>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</si>
  <si>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</si>
  <si>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</si>
  <si>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</si>
  <si>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</si>
  <si>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</si>
  <si>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</si>
  <si>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</si>
  <si>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</si>
  <si>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</si>
  <si>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</si>
  <si>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</si>
  <si>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</si>
  <si>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</si>
  <si>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</si>
  <si>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</si>
  <si>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</si>
  <si>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</si>
  <si>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</si>
  <si>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</si>
  <si>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</si>
  <si>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</si>
  <si>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</si>
  <si>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</si>
  <si>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</si>
  <si>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</si>
  <si>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</si>
  <si>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</si>
  <si>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</si>
  <si>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</si>
  <si>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</si>
  <si>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</si>
  <si>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</si>
  <si>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</si>
  <si>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</si>
  <si>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</si>
  <si>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</si>
  <si>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</si>
  <si>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</si>
  <si>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</si>
  <si>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</si>
  <si>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</si>
  <si>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</si>
  <si>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</si>
  <si>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</si>
  <si>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</si>
  <si>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</si>
  <si>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</si>
  <si>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</si>
  <si>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</si>
  <si>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</si>
  <si>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</si>
  <si>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</si>
  <si>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</si>
  <si>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</si>
  <si>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</si>
  <si>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</si>
  <si>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</si>
  <si>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</si>
  <si>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</si>
  <si>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</si>
  <si>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</si>
  <si>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</si>
  <si>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</si>
  <si>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</si>
  <si>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</si>
  <si>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</si>
  <si>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</si>
  <si>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</si>
  <si>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</si>
  <si>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</si>
  <si>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</si>
  <si>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</si>
  <si>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</si>
  <si>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</si>
  <si>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</si>
  <si>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</si>
  <si>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</si>
  <si>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</si>
  <si>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</si>
  <si>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</si>
  <si>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</si>
  <si>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</si>
  <si>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</si>
  <si>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</si>
  <si>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</si>
  <si>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</si>
  <si>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</si>
  <si>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</si>
  <si>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</si>
  <si>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</si>
  <si>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</si>
  <si>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</si>
  <si>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</si>
  <si>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</si>
  <si>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</si>
  <si>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</si>
  <si>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</si>
  <si>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</si>
  <si>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</si>
  <si>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</si>
  <si>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</si>
  <si>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</si>
  <si>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</si>
  <si>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</si>
  <si>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</si>
  <si>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</si>
  <si>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</si>
  <si>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</si>
  <si>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</si>
  <si>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</si>
  <si>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</si>
  <si>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</si>
  <si>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</si>
  <si>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</si>
  <si>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</si>
  <si>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</si>
  <si>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</si>
  <si>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</si>
  <si>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</si>
  <si>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</si>
  <si>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</si>
  <si>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</si>
  <si>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</si>
  <si>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</si>
  <si>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</si>
  <si>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</si>
  <si>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</si>
  <si>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</si>
  <si>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</si>
  <si>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</si>
  <si>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</si>
  <si>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</si>
  <si>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</si>
  <si>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</si>
  <si>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</si>
  <si>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</si>
  <si>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</si>
  <si>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</si>
  <si>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</si>
  <si>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</si>
  <si>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</si>
  <si>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</si>
  <si>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</si>
  <si>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</si>
  <si>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</si>
  <si>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</si>
  <si>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</si>
  <si>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</si>
  <si>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</si>
  <si>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</si>
  <si>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</si>
  <si>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</si>
  <si>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</si>
  <si>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</si>
  <si>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</si>
  <si>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</si>
  <si>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</si>
  <si>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</si>
  <si>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</si>
  <si>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</si>
  <si>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</si>
  <si>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</si>
  <si>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</si>
  <si>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</si>
  <si>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</si>
  <si>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</si>
  <si>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</si>
  <si>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</si>
  <si>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</si>
  <si>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</si>
  <si>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</si>
  <si>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</si>
  <si>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</si>
  <si>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</si>
  <si>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</si>
  <si>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</si>
  <si>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</si>
  <si>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</si>
  <si>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</si>
  <si>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</si>
  <si>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</si>
  <si>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</si>
  <si>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</si>
  <si>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</si>
  <si>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</si>
  <si>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</si>
  <si>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</si>
  <si>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</si>
  <si>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</si>
  <si>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</si>
  <si>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</si>
  <si>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</si>
  <si>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</si>
  <si>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</si>
  <si>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</si>
  <si>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</si>
  <si>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</si>
  <si>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</si>
  <si>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</si>
  <si>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</si>
  <si>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</si>
  <si>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</si>
  <si>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</si>
  <si>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</si>
  <si>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</si>
  <si>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</si>
  <si>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</si>
  <si>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</si>
  <si>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</si>
  <si>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</si>
  <si>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</si>
  <si>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</si>
  <si>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</si>
  <si>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</si>
  <si>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</si>
  <si>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</si>
  <si>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</si>
  <si>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</si>
  <si>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</si>
  <si>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</si>
  <si>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</si>
  <si>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</si>
  <si>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</si>
  <si>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</si>
  <si>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</si>
  <si>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</si>
  <si>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</si>
  <si>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</si>
  <si>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</si>
  <si>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</si>
  <si>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</si>
  <si>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</si>
  <si>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</si>
  <si>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</si>
  <si>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</si>
  <si>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</si>
  <si>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</si>
  <si>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</si>
  <si>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</si>
  <si>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</si>
  <si>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</si>
  <si>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</si>
  <si>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</si>
  <si>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</si>
  <si>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</si>
  <si>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</si>
  <si>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</si>
  <si>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</si>
  <si>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</si>
  <si>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</si>
  <si>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</si>
  <si>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</si>
  <si>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</si>
  <si>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</si>
  <si>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</si>
  <si>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</si>
  <si>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</si>
  <si>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</si>
  <si>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</si>
  <si>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</si>
  <si>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</si>
  <si>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</si>
  <si>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</si>
  <si>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</si>
  <si>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</si>
  <si>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</si>
  <si>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</si>
  <si>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</si>
  <si>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</si>
  <si>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</si>
  <si>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</si>
  <si>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</si>
  <si>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</si>
  <si>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</si>
  <si>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</si>
  <si>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</si>
  <si>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</si>
  <si>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</si>
  <si>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</si>
  <si>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</si>
  <si>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</si>
  <si>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</si>
  <si>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</si>
  <si>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</si>
  <si>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</si>
  <si>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</si>
  <si>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</si>
  <si>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</si>
  <si>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</si>
  <si>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</si>
  <si>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</si>
  <si>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</si>
  <si>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</si>
  <si>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</si>
  <si>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</si>
  <si>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</si>
  <si>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</si>
  <si>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</si>
  <si>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</si>
  <si>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</si>
  <si>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</si>
  <si>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</si>
  <si>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</si>
  <si>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</si>
  <si>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</si>
  <si>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</si>
  <si>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</si>
  <si>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</si>
  <si>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</si>
  <si>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</si>
  <si>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</si>
  <si>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</si>
  <si>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</si>
  <si>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</si>
  <si>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</si>
  <si>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</si>
  <si>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</si>
  <si>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</si>
  <si>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</si>
  <si>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</si>
  <si>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</si>
  <si>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</si>
  <si>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</si>
  <si>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</si>
  <si>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</si>
  <si>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</si>
  <si>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</si>
  <si>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</si>
  <si>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</si>
  <si>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</si>
  <si>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</si>
  <si>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</si>
  <si>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</si>
  <si>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</si>
  <si>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</si>
  <si>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</si>
  <si>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</si>
  <si>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</si>
  <si>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</si>
  <si>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</si>
  <si>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</si>
  <si>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</si>
  <si>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</si>
  <si>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</si>
  <si>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</si>
  <si>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</si>
  <si>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</si>
  <si>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</si>
  <si>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</si>
  <si>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</si>
  <si>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</si>
  <si>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</si>
  <si>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</si>
  <si>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</si>
  <si>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</si>
  <si>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</si>
  <si>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</si>
  <si>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</si>
  <si>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</si>
  <si>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</si>
  <si>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</si>
  <si>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</si>
  <si>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</si>
  <si>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</si>
  <si>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</si>
  <si>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</si>
  <si>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</si>
  <si>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</si>
  <si>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</si>
  <si>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</si>
  <si>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</si>
  <si>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</si>
  <si>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</si>
  <si>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</si>
  <si>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</si>
  <si>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</si>
  <si>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</si>
  <si>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</si>
  <si>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</si>
  <si>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</si>
  <si>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</si>
  <si>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</si>
  <si>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</si>
  <si>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</si>
  <si>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</si>
  <si>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</si>
  <si>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</si>
  <si>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</si>
  <si>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</si>
  <si>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</si>
  <si>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</si>
  <si>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</si>
  <si>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</si>
  <si>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</si>
  <si>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</si>
  <si>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</si>
  <si>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</si>
  <si>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</si>
  <si>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</si>
  <si>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</si>
  <si>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</si>
  <si>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</si>
  <si>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</si>
  <si>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</si>
  <si>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</si>
  <si>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</si>
  <si>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</si>
  <si>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</si>
  <si>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</si>
  <si>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</si>
  <si>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</si>
  <si>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</si>
  <si>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</si>
  <si>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</si>
  <si>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</si>
  <si>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</si>
  <si>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</si>
  <si>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</si>
  <si>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</si>
  <si>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</si>
  <si>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</si>
  <si>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</si>
  <si>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</si>
  <si>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</si>
  <si>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</si>
  <si>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</si>
  <si>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</si>
  <si>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</si>
  <si>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</si>
  <si>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</si>
  <si>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</si>
  <si>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</si>
  <si>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</si>
  <si>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</si>
  <si>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</si>
  <si>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</si>
  <si>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</si>
  <si>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</si>
  <si>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</si>
  <si>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</si>
  <si>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</si>
  <si>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</si>
  <si>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</si>
  <si>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</si>
  <si>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</si>
  <si>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</si>
  <si>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</si>
  <si>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</si>
  <si>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</si>
  <si>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</si>
  <si>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</si>
  <si>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</si>
  <si>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</si>
  <si>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</si>
  <si>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</si>
  <si>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</si>
  <si>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</si>
  <si>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</si>
  <si>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</si>
  <si>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</si>
  <si>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</si>
  <si>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</si>
  <si>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</si>
  <si>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</si>
  <si>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</si>
  <si>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</si>
  <si>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</si>
  <si>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</si>
  <si>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</si>
  <si>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</si>
  <si>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</si>
  <si>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</si>
  <si>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</si>
  <si>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</si>
  <si>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</si>
  <si>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</si>
  <si>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</si>
  <si>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</si>
  <si>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</si>
  <si>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</si>
  <si>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</si>
  <si>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</si>
  <si>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</si>
  <si>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</si>
  <si>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</si>
  <si>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</si>
  <si>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</si>
  <si>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</si>
  <si>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</si>
  <si>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</si>
  <si>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</si>
  <si>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</si>
  <si>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</si>
  <si>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</si>
  <si>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</si>
  <si>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</si>
  <si>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</si>
  <si>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</si>
  <si>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</si>
  <si>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</si>
  <si>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</si>
  <si>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</si>
  <si>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</si>
  <si>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</si>
  <si>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</si>
  <si>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</si>
  <si>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</si>
  <si>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</si>
  <si>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</si>
  <si>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</si>
  <si>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</si>
  <si>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</si>
  <si>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</si>
  <si>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</si>
  <si>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</si>
  <si>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</si>
  <si>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</si>
  <si>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</si>
  <si>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</si>
  <si>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</si>
  <si>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</si>
  <si>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</si>
  <si>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</si>
  <si>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</si>
  <si>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</si>
  <si>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</si>
  <si>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</si>
  <si>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</si>
  <si>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</si>
  <si>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</si>
  <si>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</si>
  <si>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</si>
  <si>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</si>
  <si>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</si>
  <si>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</si>
  <si>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</si>
  <si>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</si>
  <si>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</si>
  <si>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</si>
  <si>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</si>
  <si>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</si>
  <si>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</si>
  <si>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</si>
  <si>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</si>
  <si>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</si>
  <si>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</si>
  <si>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</si>
  <si>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</si>
  <si>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</si>
  <si>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</si>
  <si>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</si>
  <si>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</si>
  <si>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</si>
  <si>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</si>
  <si>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</si>
  <si>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</si>
  <si>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</si>
  <si>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</si>
  <si>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</si>
  <si>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</si>
  <si>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</si>
  <si>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</si>
  <si>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</si>
  <si>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</si>
  <si>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</si>
  <si>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</si>
  <si>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</si>
  <si>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</si>
  <si>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</si>
  <si>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</si>
  <si>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</si>
  <si>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</si>
  <si>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</si>
  <si>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</si>
  <si>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</si>
  <si>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</si>
  <si>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</si>
  <si>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</si>
  <si>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</si>
  <si>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</si>
  <si>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</si>
  <si>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</si>
  <si>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</si>
  <si>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</si>
  <si>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</si>
  <si>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</si>
  <si>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</si>
  <si>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</si>
  <si>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</si>
  <si>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</si>
  <si>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</si>
  <si>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</si>
  <si>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</si>
  <si>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</si>
  <si>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</si>
  <si>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</si>
  <si>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</si>
  <si>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</si>
  <si>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</si>
  <si>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</si>
  <si>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</si>
  <si>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</si>
  <si>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</si>
  <si>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</si>
  <si>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</si>
  <si>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</si>
  <si>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</si>
  <si>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</si>
  <si>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</si>
  <si>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</si>
  <si>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</si>
  <si>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</si>
  <si>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</si>
  <si>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</si>
  <si>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</si>
  <si>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</si>
  <si>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</si>
  <si>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</si>
  <si>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</si>
  <si>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</si>
  <si>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</si>
  <si>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</si>
  <si>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</si>
  <si>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</si>
  <si>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</si>
  <si>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</si>
  <si>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</si>
  <si>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</si>
  <si>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</si>
  <si>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</si>
  <si>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</si>
  <si>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</si>
  <si>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</si>
  <si>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</si>
  <si>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</si>
  <si>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</si>
  <si>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</si>
  <si>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</si>
  <si>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</si>
  <si>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</si>
  <si>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</si>
  <si>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</si>
  <si>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</si>
  <si>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</si>
  <si>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</si>
  <si>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</si>
  <si>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</si>
  <si>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</si>
  <si>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</si>
  <si>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</si>
  <si>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</si>
  <si>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</si>
  <si>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</si>
  <si>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</si>
  <si>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</si>
  <si>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</si>
  <si>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</si>
  <si>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</si>
  <si>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</si>
  <si>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</si>
  <si>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</si>
  <si>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</si>
  <si>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</si>
  <si>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</si>
  <si>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</si>
  <si>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</si>
  <si>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</si>
  <si>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</si>
  <si>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</si>
  <si>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</si>
  <si>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</si>
  <si>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</si>
  <si>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</si>
  <si>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</si>
  <si>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</si>
  <si>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</si>
  <si>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</si>
  <si>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</si>
  <si>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</si>
  <si>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</si>
  <si>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</si>
  <si>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</si>
  <si>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</si>
  <si>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</si>
  <si>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</si>
  <si>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</si>
  <si>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</si>
  <si>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</si>
  <si>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</si>
  <si>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</si>
  <si>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</si>
  <si>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</si>
  <si>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</si>
  <si>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</si>
  <si>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</si>
  <si>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</si>
  <si>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</si>
  <si>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</si>
  <si>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</si>
  <si>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</si>
  <si>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</si>
  <si>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</si>
  <si>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</si>
  <si>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</si>
  <si>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</si>
  <si>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</si>
  <si>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</si>
  <si>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</si>
  <si>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</si>
  <si>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</si>
  <si>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</si>
  <si>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</si>
  <si>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</si>
  <si>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</si>
  <si>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</si>
  <si>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</si>
  <si>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</si>
  <si>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</si>
  <si>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</si>
  <si>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</si>
  <si>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</si>
  <si>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</si>
  <si>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</si>
  <si>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</si>
  <si>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</si>
  <si>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</si>
  <si>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</si>
  <si>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</si>
  <si>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</si>
  <si>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</si>
  <si>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</si>
  <si>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</si>
  <si>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</si>
  <si>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</si>
  <si>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</si>
  <si>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</si>
  <si>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</si>
  <si>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</si>
  <si>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</si>
  <si>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</si>
  <si>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</si>
  <si>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</si>
  <si>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</si>
  <si>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</si>
  <si>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</si>
  <si>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</si>
  <si>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</si>
  <si>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</si>
  <si>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</si>
  <si>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</si>
  <si>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</si>
  <si>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</si>
  <si>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</si>
  <si>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</si>
  <si>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</si>
  <si>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</si>
  <si>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</si>
  <si>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</si>
  <si>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</si>
  <si>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</si>
  <si>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</si>
  <si>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</si>
  <si>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</si>
  <si>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</si>
  <si>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</si>
  <si>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</si>
  <si>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</si>
  <si>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</si>
  <si>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</si>
  <si>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</si>
  <si>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</si>
  <si>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</si>
  <si>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</si>
  <si>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</si>
  <si>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</si>
  <si>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</si>
  <si>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</si>
  <si>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</si>
  <si>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</si>
  <si>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</si>
  <si>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</si>
  <si>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</si>
  <si>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</si>
  <si>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</si>
  <si>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</si>
  <si>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</si>
  <si>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</si>
  <si>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</si>
  <si>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</si>
  <si>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</si>
  <si>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</si>
  <si>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</si>
  <si>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</si>
  <si>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</si>
  <si>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</si>
  <si>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</si>
  <si>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</si>
  <si>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</si>
  <si>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</si>
  <si>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</si>
  <si>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</si>
  <si>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</si>
  <si>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</si>
  <si>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</si>
  <si>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</si>
  <si>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</si>
  <si>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</si>
  <si>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</si>
  <si>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</si>
  <si>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</si>
  <si>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</si>
  <si>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</si>
  <si>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</si>
  <si>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</si>
  <si>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</si>
  <si>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</si>
  <si>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</si>
  <si>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</si>
  <si>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</si>
  <si>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</si>
  <si>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</si>
  <si>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</si>
  <si>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</si>
  <si>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</si>
  <si>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</si>
  <si>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</si>
  <si>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</si>
  <si>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</si>
  <si>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</si>
  <si>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</si>
  <si>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</si>
  <si>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</si>
  <si>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</si>
  <si>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</si>
  <si>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</si>
  <si>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</si>
  <si>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</si>
  <si>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</si>
  <si>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</si>
  <si>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</si>
  <si>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</si>
  <si>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</si>
  <si>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</si>
  <si>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</si>
  <si>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</si>
  <si>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</si>
  <si>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</si>
  <si>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</si>
  <si>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</si>
  <si>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</si>
  <si>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</si>
  <si>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</si>
  <si>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</si>
  <si>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</si>
  <si>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</si>
  <si>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</si>
  <si>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</si>
  <si>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</si>
  <si>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</si>
  <si>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</si>
  <si>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</si>
  <si>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</si>
  <si>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</si>
  <si>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</si>
  <si>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</si>
  <si>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</si>
  <si>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</si>
  <si>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</si>
  <si>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</si>
  <si>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</si>
  <si>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</si>
  <si>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</si>
  <si>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</si>
  <si>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</si>
  <si>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</si>
  <si>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</si>
  <si>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</si>
  <si>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</si>
  <si>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</si>
  <si>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</si>
  <si>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</si>
  <si>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</si>
  <si>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</si>
  <si>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</si>
  <si>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</si>
  <si>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</si>
  <si>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</si>
  <si>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</si>
  <si>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</si>
  <si>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</si>
  <si>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</si>
  <si>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</si>
  <si>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</si>
  <si>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</si>
  <si>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</si>
  <si>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</si>
  <si>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</si>
  <si>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</si>
  <si>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</si>
  <si>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</si>
  <si>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</si>
  <si>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</si>
  <si>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</si>
  <si>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</si>
  <si>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</si>
  <si>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</si>
  <si>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</si>
  <si>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</si>
  <si>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</si>
  <si>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</si>
  <si>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</si>
  <si>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</si>
  <si>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</si>
  <si>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</si>
  <si>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</si>
  <si>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</si>
  <si>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</si>
  <si>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</si>
  <si>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</si>
  <si>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</si>
  <si>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</si>
  <si>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</si>
  <si>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</si>
  <si>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</si>
  <si>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</si>
  <si>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</si>
  <si>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</si>
  <si>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</si>
  <si>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</si>
  <si>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</si>
  <si>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</si>
  <si>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</si>
  <si>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</si>
  <si>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</si>
  <si>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</si>
  <si>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</si>
  <si>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</si>
  <si>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</si>
  <si>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</si>
  <si>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</si>
  <si>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</si>
  <si>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</si>
  <si>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</si>
  <si>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</si>
  <si>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</si>
  <si>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</si>
  <si>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</si>
  <si>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</si>
  <si>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</si>
  <si>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</si>
  <si>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</si>
  <si>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</si>
  <si>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</si>
  <si>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</si>
  <si>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</si>
  <si>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</si>
  <si>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</si>
  <si>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</si>
  <si>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</si>
  <si>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</si>
  <si>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</si>
  <si>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</si>
  <si>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</si>
  <si>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</si>
  <si>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</si>
  <si>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</si>
  <si>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</si>
  <si>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</si>
  <si>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</si>
  <si>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</si>
  <si>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</si>
  <si>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</si>
  <si>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</si>
  <si>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</si>
  <si>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</si>
  <si>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</si>
  <si>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</si>
  <si>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</si>
  <si>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</si>
  <si>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</si>
  <si>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</si>
  <si>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</si>
  <si>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</si>
  <si>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</si>
  <si>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</si>
  <si>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</si>
  <si>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</si>
  <si>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</si>
  <si>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</si>
  <si>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</si>
  <si>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</si>
  <si>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</si>
  <si>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</si>
  <si>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</si>
  <si>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</si>
  <si>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</si>
  <si>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</si>
  <si>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</si>
  <si>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</si>
  <si>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</si>
  <si>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</si>
  <si>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</si>
  <si>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</si>
  <si>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</si>
  <si>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</si>
  <si>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</si>
  <si>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</si>
  <si>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</si>
  <si>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</si>
  <si>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</si>
  <si>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</si>
  <si>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</si>
  <si>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</si>
  <si>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</si>
  <si>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</si>
  <si>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</si>
  <si>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</si>
  <si>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</si>
  <si>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</si>
  <si>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</si>
  <si>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</si>
  <si>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</si>
  <si>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</si>
  <si>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</si>
  <si>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</si>
  <si>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</si>
  <si>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</si>
  <si>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</si>
  <si>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</si>
  <si>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</si>
  <si>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</si>
  <si>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</si>
  <si>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</si>
  <si>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</si>
  <si>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</si>
  <si>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</si>
  <si>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</si>
  <si>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</si>
  <si>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</si>
  <si>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</si>
  <si>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</si>
  <si>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</si>
  <si>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</si>
  <si>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</si>
  <si>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</si>
  <si>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</si>
  <si>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</si>
  <si>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</si>
  <si>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</si>
  <si>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</si>
  <si>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</si>
  <si>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</si>
  <si>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</si>
  <si>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</si>
  <si>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</si>
  <si>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</si>
  <si>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</si>
  <si>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</si>
  <si>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</si>
  <si>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</si>
  <si>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</si>
  <si>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</si>
  <si>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</si>
  <si>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</si>
  <si>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</si>
  <si>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</si>
  <si>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</si>
  <si>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</si>
  <si>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</si>
  <si>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</si>
  <si>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</si>
  <si>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</si>
  <si>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</si>
  <si>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</si>
  <si>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</si>
  <si>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</si>
  <si>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</si>
  <si>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</si>
  <si>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</si>
  <si>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</si>
  <si>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</si>
  <si>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</si>
  <si>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</si>
  <si>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</si>
  <si>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</si>
  <si>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</si>
  <si>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</si>
  <si>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</si>
  <si>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</si>
  <si>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</si>
  <si>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</si>
  <si>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</si>
  <si>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</si>
  <si>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</si>
  <si>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</si>
  <si>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</si>
  <si>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</si>
  <si>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</si>
  <si>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</si>
  <si>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</si>
  <si>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</si>
  <si>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</si>
  <si>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</si>
  <si>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</si>
  <si>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</si>
  <si>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</si>
  <si>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</si>
  <si>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</si>
  <si>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</si>
  <si>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</si>
  <si>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</si>
  <si>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</si>
  <si>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</si>
  <si>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</si>
  <si>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</si>
  <si>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</si>
  <si>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</si>
  <si>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</si>
  <si>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</si>
  <si>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</si>
  <si>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</si>
  <si>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</si>
  <si>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</si>
  <si>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</si>
  <si>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</si>
  <si>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</si>
  <si>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</si>
  <si>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</si>
  <si>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</si>
  <si>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</si>
  <si>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</si>
  <si>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</si>
  <si>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</si>
  <si>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</si>
  <si>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</si>
  <si>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</si>
  <si>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</si>
  <si>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</si>
  <si>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</si>
  <si>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</si>
  <si>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</si>
  <si>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</si>
  <si>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</si>
  <si>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</si>
  <si>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</si>
  <si>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</si>
  <si>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</si>
  <si>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</si>
  <si>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</si>
  <si>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</si>
  <si>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</si>
  <si>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</si>
  <si>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</si>
  <si>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</si>
  <si>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</si>
  <si>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</si>
  <si>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</si>
  <si>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</si>
  <si>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</si>
  <si>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</si>
  <si>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</si>
  <si>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</si>
  <si>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</si>
  <si>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</si>
  <si>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</si>
  <si>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</si>
  <si>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</si>
  <si>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</si>
  <si>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</si>
  <si>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</si>
  <si>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</si>
  <si>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</si>
  <si>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</si>
  <si>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</si>
  <si>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</si>
  <si>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</si>
  <si>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</si>
  <si>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</si>
  <si>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</si>
  <si>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</si>
  <si>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</si>
  <si>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</si>
  <si>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</si>
  <si>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</si>
  <si>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</si>
  <si>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</si>
  <si>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</si>
  <si>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</si>
  <si>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</si>
  <si>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</si>
  <si>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</si>
  <si>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</si>
  <si>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</si>
  <si>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</si>
  <si>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</si>
  <si>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</si>
  <si>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</si>
  <si>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</si>
  <si>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</si>
  <si>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</si>
  <si>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</si>
  <si>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</si>
  <si>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</si>
  <si>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</si>
  <si>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</si>
  <si>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</si>
  <si>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</si>
  <si>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</si>
  <si>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</si>
  <si>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</si>
  <si>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</si>
  <si>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</si>
  <si>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</si>
  <si>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</si>
  <si>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</si>
  <si>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</si>
  <si>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</si>
  <si>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</si>
  <si>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</si>
  <si>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</si>
  <si>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</si>
  <si>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</si>
  <si>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</si>
  <si>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</si>
  <si>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</si>
  <si>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</si>
  <si>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</si>
  <si>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</si>
  <si>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</si>
  <si>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</si>
  <si>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</si>
  <si>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</si>
  <si>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</si>
  <si>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</si>
  <si>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</si>
  <si>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</si>
  <si>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</si>
  <si>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</si>
  <si>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</si>
  <si>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</si>
  <si>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</si>
  <si>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</si>
  <si>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</si>
  <si>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</si>
  <si>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</si>
  <si>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</si>
  <si>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</si>
  <si>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</si>
  <si>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</si>
  <si>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</si>
  <si>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</si>
  <si>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</si>
  <si>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</si>
  <si>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</si>
  <si>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</si>
  <si>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</si>
  <si>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</si>
  <si>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</si>
  <si>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</si>
  <si>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</si>
  <si>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</si>
  <si>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</si>
  <si>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</si>
  <si>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</si>
  <si>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</si>
  <si>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</si>
  <si>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</si>
  <si>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</si>
  <si>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</si>
  <si>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</si>
  <si>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</si>
  <si>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</si>
  <si>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</si>
  <si>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</si>
  <si>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</si>
  <si>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</si>
  <si>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</si>
  <si>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</si>
  <si>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</si>
  <si>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</si>
  <si>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</si>
  <si>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</si>
  <si>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</si>
  <si>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</si>
  <si>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</si>
  <si>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</si>
  <si>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</si>
  <si>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</si>
  <si>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</si>
  <si>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</si>
  <si>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</si>
  <si>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</si>
  <si>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</si>
  <si>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</si>
  <si>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</si>
  <si>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</si>
  <si>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</si>
  <si>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</si>
  <si>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</si>
  <si>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</si>
  <si>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</si>
  <si>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</si>
  <si>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</si>
  <si>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</si>
  <si>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</si>
  <si>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</si>
  <si>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</si>
  <si>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</si>
  <si>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</si>
  <si>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</si>
  <si>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</si>
  <si>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</si>
  <si>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</si>
  <si>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</si>
  <si>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</si>
  <si>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</si>
  <si>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</si>
  <si>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</si>
  <si>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</si>
  <si>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</si>
  <si>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</si>
  <si>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</si>
  <si>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</si>
  <si>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</si>
  <si>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</si>
  <si>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</si>
  <si>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</si>
  <si>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</si>
  <si>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</si>
  <si>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</si>
  <si>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</si>
  <si>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</si>
  <si>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</si>
  <si>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</si>
  <si>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</si>
  <si>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</si>
  <si>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</si>
  <si>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</si>
  <si>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</si>
  <si>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</si>
  <si>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</si>
  <si>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</si>
  <si>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</si>
  <si>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</si>
  <si>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</si>
  <si>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</si>
  <si>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</si>
  <si>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</si>
  <si>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</si>
  <si>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</si>
  <si>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</si>
  <si>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</si>
  <si>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</si>
  <si>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</si>
  <si>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</si>
  <si>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</si>
  <si>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</si>
  <si>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</si>
  <si>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</si>
  <si>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</si>
  <si>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</si>
  <si>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</si>
  <si>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</si>
  <si>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</si>
  <si>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</si>
  <si>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</si>
  <si>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</si>
  <si>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</si>
  <si>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</si>
  <si>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</si>
  <si>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</si>
  <si>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</si>
  <si>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</si>
  <si>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</si>
  <si>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</si>
  <si>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</si>
  <si>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</si>
  <si>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</si>
  <si>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</si>
  <si>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</si>
  <si>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</si>
  <si>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</si>
  <si>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</si>
  <si>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</si>
  <si>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</si>
  <si>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</si>
  <si>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</si>
  <si>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</si>
  <si>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</si>
  <si>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</si>
  <si>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</si>
  <si>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</si>
  <si>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</si>
  <si>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</si>
  <si>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</si>
  <si>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</si>
  <si>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</si>
  <si>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</si>
  <si>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</si>
  <si>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</si>
  <si>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</si>
  <si>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</si>
  <si>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</si>
  <si>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</si>
  <si>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</si>
  <si>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</si>
  <si>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</si>
  <si>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</si>
  <si>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</si>
  <si>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</si>
  <si>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</si>
  <si>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</si>
  <si>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</si>
  <si>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</si>
  <si>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</si>
  <si>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</si>
  <si>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</si>
  <si>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</si>
  <si>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</si>
  <si>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</si>
  <si>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</si>
  <si>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</si>
  <si>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</si>
  <si>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</si>
  <si>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</si>
  <si>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</si>
  <si>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</si>
  <si>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</si>
  <si>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</si>
  <si>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</si>
  <si>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</si>
  <si>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</si>
  <si>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</si>
  <si>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</si>
  <si>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</si>
  <si>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</si>
  <si>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</si>
  <si>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</si>
  <si>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</si>
  <si>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</si>
  <si>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</si>
  <si>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</si>
  <si>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</si>
  <si>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</si>
  <si>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</si>
  <si>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</si>
  <si>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</si>
  <si>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</si>
  <si>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</si>
  <si>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</si>
  <si>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</si>
  <si>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</si>
  <si>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</si>
  <si>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</si>
  <si>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</si>
  <si>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</si>
  <si>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</si>
  <si>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</si>
  <si>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</si>
  <si>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</si>
  <si>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</si>
  <si>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</si>
  <si>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</si>
  <si>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</si>
  <si>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</si>
  <si>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</si>
  <si>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</si>
  <si>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</si>
  <si>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</si>
  <si>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</si>
  <si>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</si>
  <si>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</si>
  <si>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</si>
  <si>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</si>
  <si>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</si>
  <si>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</si>
  <si>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</si>
  <si>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</si>
  <si>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</si>
  <si>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</si>
  <si>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</si>
  <si>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</si>
  <si>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</si>
  <si>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</si>
  <si>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</si>
  <si>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</si>
  <si>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</si>
  <si>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</si>
  <si>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</si>
  <si>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</si>
  <si>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</si>
  <si>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</si>
  <si>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</si>
  <si>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</si>
  <si>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</si>
  <si>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</si>
  <si>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</si>
  <si>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</si>
  <si>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</si>
  <si>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</si>
  <si>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</si>
  <si>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</si>
  <si>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</si>
  <si>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</si>
  <si>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</si>
  <si>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</si>
  <si>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</si>
  <si>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</si>
  <si>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</si>
  <si>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</si>
  <si>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</si>
  <si>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</si>
  <si>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</si>
  <si>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</si>
  <si>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</si>
  <si>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</si>
  <si>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</si>
  <si>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</si>
  <si>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</si>
  <si>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</si>
  <si>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</si>
  <si>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</si>
  <si>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</si>
  <si>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</si>
  <si>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</si>
  <si>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</si>
  <si>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</si>
  <si>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</si>
  <si>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</si>
  <si>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</si>
  <si>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</si>
  <si>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</si>
  <si>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</si>
  <si>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</si>
  <si>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</si>
  <si>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</si>
  <si>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</si>
  <si>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</si>
  <si>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</si>
  <si>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</si>
  <si>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</si>
  <si>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</si>
  <si>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</si>
  <si>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</si>
  <si>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</si>
  <si>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</si>
  <si>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</si>
  <si>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</si>
  <si>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</si>
  <si>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</si>
  <si>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</si>
  <si>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</si>
  <si>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</si>
  <si>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</si>
  <si>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</si>
  <si>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</si>
  <si>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</si>
  <si>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</si>
  <si>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</si>
  <si>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</si>
  <si>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</si>
  <si>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</si>
  <si>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</si>
  <si>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</si>
  <si>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</si>
  <si>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</si>
  <si>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</si>
  <si>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</si>
  <si>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</si>
  <si>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</si>
  <si>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</si>
  <si>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</si>
  <si>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</si>
  <si>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</si>
  <si>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</si>
  <si>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</si>
  <si>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</si>
  <si>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</si>
  <si>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</si>
  <si>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</si>
  <si>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</si>
  <si>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</si>
  <si>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</si>
  <si>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</si>
  <si>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</si>
  <si>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</si>
  <si>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</si>
  <si>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</si>
  <si>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</si>
  <si>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</si>
  <si>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</si>
  <si>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</si>
  <si>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</si>
  <si>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</si>
  <si>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</si>
  <si>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</si>
  <si>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</si>
  <si>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</si>
  <si>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</si>
  <si>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</si>
  <si>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</si>
  <si>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</si>
  <si>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</si>
  <si>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</si>
  <si>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</si>
  <si>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</si>
  <si>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</si>
  <si>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</si>
  <si>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</si>
  <si>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</si>
  <si>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</si>
  <si>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</si>
  <si>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</si>
  <si>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</si>
  <si>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</si>
  <si>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</si>
  <si>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</si>
  <si>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</si>
  <si>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</si>
  <si>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</si>
  <si>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</si>
  <si>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</si>
  <si>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</si>
  <si>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</si>
  <si>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</si>
  <si>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</si>
  <si>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</si>
  <si>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</si>
  <si>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</si>
  <si>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</si>
  <si>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</si>
  <si>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</si>
  <si>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</si>
  <si>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</si>
  <si>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</si>
  <si>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</si>
  <si>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</si>
  <si>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</si>
  <si>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</si>
  <si>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</si>
  <si>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</si>
  <si>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</si>
  <si>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</si>
  <si>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</si>
  <si>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</si>
  <si>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</si>
  <si>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</si>
  <si>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</si>
  <si>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</si>
  <si>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</si>
  <si>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</si>
  <si>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</si>
  <si>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</si>
  <si>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</si>
  <si>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</si>
  <si>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</si>
  <si>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</si>
  <si>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</si>
  <si>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</si>
  <si>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</si>
  <si>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</si>
  <si>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</si>
  <si>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</si>
  <si>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</si>
  <si>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</si>
  <si>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</si>
  <si>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</si>
  <si>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</si>
  <si>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</si>
  <si>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</si>
  <si>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</si>
  <si>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</si>
  <si>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</si>
  <si>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</si>
  <si>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</si>
  <si>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</si>
  <si>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</si>
  <si>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</si>
  <si>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</si>
  <si>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</si>
  <si>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</si>
  <si>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</si>
  <si>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</si>
  <si>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</si>
  <si>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</si>
  <si>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</si>
  <si>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</si>
  <si>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</si>
  <si>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</si>
  <si>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</si>
  <si>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</si>
  <si>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</si>
  <si>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</si>
  <si>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</si>
  <si>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</si>
  <si>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</si>
  <si>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</si>
  <si>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</si>
  <si>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</si>
  <si>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</si>
  <si>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</si>
  <si>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</si>
  <si>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</si>
  <si>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</si>
  <si>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</si>
  <si>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</si>
  <si>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</si>
  <si>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</si>
  <si>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</si>
  <si>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</si>
  <si>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</si>
  <si>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</si>
  <si>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</si>
  <si>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</si>
  <si>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</si>
  <si>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</si>
  <si>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</si>
  <si>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</si>
  <si>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</si>
  <si>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</si>
  <si>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</si>
  <si>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</si>
  <si>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</si>
  <si>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</si>
  <si>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</si>
  <si>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</si>
  <si>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</si>
  <si>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</si>
  <si>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</si>
  <si>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</si>
  <si>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</si>
  <si>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</si>
  <si>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</si>
  <si>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</si>
  <si>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</si>
  <si>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</si>
  <si>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</si>
  <si>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</si>
  <si>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</si>
  <si>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</si>
  <si>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</si>
  <si>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</si>
  <si>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</si>
  <si>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</si>
  <si>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</si>
  <si>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</si>
  <si>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</si>
  <si>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</si>
  <si>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</si>
  <si>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</si>
  <si>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</si>
  <si>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</si>
  <si>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</si>
  <si>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</si>
  <si>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</si>
  <si>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</si>
  <si>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</si>
  <si>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</si>
  <si>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</si>
  <si>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</si>
  <si>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</si>
  <si>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</si>
  <si>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</si>
  <si>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</si>
  <si>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</si>
  <si>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</si>
  <si>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</si>
  <si>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</si>
  <si>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</si>
  <si>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</si>
  <si>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</si>
  <si>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</si>
  <si>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</si>
  <si>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</si>
  <si>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</si>
  <si>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</si>
  <si>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</si>
  <si>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</si>
  <si>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</si>
  <si>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</si>
  <si>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</si>
  <si>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</si>
  <si>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</si>
  <si>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</si>
  <si>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</si>
  <si>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</si>
  <si>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</si>
  <si>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</si>
  <si>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</si>
  <si>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</si>
  <si>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</si>
  <si>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</si>
  <si>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</si>
  <si>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</si>
  <si>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</si>
  <si>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</si>
  <si>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</si>
  <si>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</si>
  <si>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</si>
  <si>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</si>
  <si>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</si>
  <si>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</si>
  <si>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</si>
  <si>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</si>
  <si>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</si>
  <si>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</si>
  <si>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</si>
  <si>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</si>
  <si>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</si>
  <si>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</si>
  <si>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</si>
  <si>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</si>
  <si>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</si>
  <si>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</si>
  <si>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</si>
  <si>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</si>
  <si>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</si>
  <si>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</si>
  <si>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</si>
  <si>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</si>
  <si>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</si>
  <si>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</si>
  <si>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</si>
  <si>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</si>
  <si>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</si>
  <si>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</si>
  <si>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</si>
  <si>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</si>
  <si>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</si>
  <si>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</si>
  <si>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</si>
  <si>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</si>
  <si>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</si>
  <si>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</si>
  <si>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</si>
  <si>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</si>
  <si>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</si>
  <si>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</si>
  <si>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</si>
  <si>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</si>
  <si>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</si>
  <si>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</si>
  <si>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</si>
  <si>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</si>
  <si>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</si>
  <si>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</si>
  <si>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</si>
  <si>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</si>
  <si>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</si>
  <si>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</si>
  <si>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</si>
  <si>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</si>
  <si>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</si>
  <si>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</si>
  <si>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</si>
  <si>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</si>
  <si>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</si>
  <si>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</si>
  <si>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</si>
  <si>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</si>
  <si>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</si>
  <si>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</si>
  <si>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</si>
  <si>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</si>
  <si>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</si>
  <si>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</si>
  <si>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</si>
  <si>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</si>
  <si>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</si>
  <si>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</si>
  <si>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</si>
  <si>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</si>
  <si>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</si>
  <si>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</si>
  <si>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</si>
  <si>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</si>
  <si>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</si>
  <si>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</si>
  <si>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</si>
  <si>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</si>
  <si>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</si>
  <si>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</si>
  <si>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</si>
  <si>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</si>
  <si>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</si>
  <si>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</si>
  <si>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</si>
  <si>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</si>
  <si>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</si>
  <si>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</si>
  <si>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</si>
  <si>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</si>
  <si>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</si>
  <si>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</si>
  <si>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</si>
  <si>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</si>
  <si>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</si>
  <si>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</si>
  <si>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</si>
  <si>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</si>
  <si>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</si>
  <si>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</si>
  <si>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</si>
  <si>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</si>
  <si>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</si>
  <si>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</si>
  <si>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</si>
  <si>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</si>
  <si>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</si>
  <si>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</si>
  <si>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</si>
  <si>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</si>
  <si>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</si>
  <si>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</si>
  <si>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</si>
  <si>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</si>
  <si>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</si>
  <si>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</si>
  <si>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</si>
  <si>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</si>
  <si>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</si>
  <si>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</si>
  <si>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</si>
  <si>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</si>
  <si>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</si>
  <si>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</si>
  <si>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</si>
  <si>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</si>
  <si>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</si>
  <si>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</si>
  <si>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</si>
  <si>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</si>
  <si>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</si>
  <si>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</si>
  <si>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</si>
  <si>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</si>
  <si>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</si>
  <si>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</si>
  <si>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</si>
  <si>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</si>
  <si>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</si>
  <si>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</si>
  <si>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</si>
  <si>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</si>
  <si>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</si>
  <si>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</si>
  <si>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</si>
  <si>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</si>
  <si>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</si>
  <si>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</si>
  <si>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</si>
  <si>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</si>
  <si>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</si>
  <si>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</si>
  <si>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</si>
  <si>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</si>
  <si>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</si>
  <si>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</si>
  <si>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</si>
  <si>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</si>
  <si>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</si>
  <si>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</si>
  <si>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</si>
  <si>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</si>
  <si>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</si>
  <si>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</si>
  <si>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</si>
  <si>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</si>
  <si>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</si>
  <si>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</si>
  <si>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</si>
  <si>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</si>
  <si>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</si>
  <si>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</si>
  <si>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</si>
  <si>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</si>
  <si>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</si>
  <si>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</si>
  <si>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</si>
  <si>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</si>
  <si>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</si>
  <si>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</si>
  <si>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</si>
  <si>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</si>
  <si>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</si>
  <si>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</si>
  <si>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</si>
  <si>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</si>
  <si>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</si>
  <si>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</si>
  <si>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</si>
  <si>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</si>
  <si>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</si>
  <si>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</si>
  <si>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</si>
  <si>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</si>
  <si>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</si>
  <si>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</si>
  <si>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</si>
  <si>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</si>
  <si>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</si>
  <si>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</si>
  <si>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</si>
  <si>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</si>
  <si>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</si>
  <si>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</si>
  <si>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</si>
  <si>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</si>
  <si>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</si>
  <si>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</si>
  <si>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</si>
  <si>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</si>
  <si>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</si>
  <si>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</si>
  <si>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</si>
  <si>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</si>
  <si>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</si>
  <si>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</si>
  <si>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</si>
  <si>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</si>
  <si>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</si>
  <si>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</si>
  <si>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</si>
  <si>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</si>
  <si>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</si>
  <si>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</si>
  <si>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</si>
  <si>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</si>
  <si>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</si>
  <si>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</si>
  <si>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</si>
  <si>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</si>
  <si>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</si>
  <si>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</si>
  <si>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</si>
  <si>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</si>
  <si>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</si>
  <si>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</si>
  <si>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</si>
  <si>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</si>
  <si>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</si>
  <si>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</si>
  <si>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</si>
  <si>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</si>
  <si>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</si>
  <si>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</si>
  <si>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</si>
  <si>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</si>
  <si>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</si>
  <si>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</si>
  <si>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</si>
  <si>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</si>
  <si>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</si>
  <si>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</si>
  <si>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</si>
  <si>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</si>
  <si>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</si>
  <si>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</si>
  <si>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</si>
  <si>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</si>
  <si>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</si>
  <si>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</si>
  <si>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</si>
  <si>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</si>
  <si>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</si>
  <si>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</si>
  <si>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</si>
  <si>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</si>
  <si>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</si>
  <si>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</si>
  <si>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</si>
  <si>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</si>
  <si>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</si>
  <si>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</si>
  <si>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</si>
  <si>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</si>
  <si>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</si>
  <si>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</si>
  <si>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</si>
  <si>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</si>
  <si>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</si>
  <si>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</si>
  <si>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</si>
  <si>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</si>
  <si>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</si>
  <si>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</si>
  <si>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</si>
  <si>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</si>
  <si>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</si>
  <si>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</si>
  <si>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</si>
  <si>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</si>
  <si>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</si>
  <si>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</si>
  <si>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</si>
  <si>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</si>
  <si>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</si>
  <si>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</si>
  <si>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</si>
  <si>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</si>
  <si>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</si>
  <si>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</si>
  <si>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</si>
  <si>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</si>
  <si>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</si>
  <si>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</si>
  <si>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</si>
  <si>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</si>
  <si>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</si>
  <si>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</si>
  <si>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</si>
  <si>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</si>
  <si>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</si>
  <si>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</si>
  <si>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</si>
  <si>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</si>
  <si>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</si>
  <si>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</si>
  <si>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</si>
  <si>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</si>
  <si>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</si>
  <si>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</si>
  <si>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</si>
  <si>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</si>
  <si>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</si>
  <si>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</si>
  <si>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</si>
  <si>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</si>
  <si>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</si>
  <si>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</si>
  <si>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</si>
  <si>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</si>
  <si>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</si>
  <si>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</si>
  <si>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</si>
  <si>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</si>
  <si>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</si>
  <si>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</si>
  <si>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</si>
  <si>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</si>
  <si>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</si>
  <si>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</si>
  <si>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</si>
  <si>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</si>
  <si>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</si>
  <si>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</si>
  <si>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</si>
  <si>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</si>
  <si>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</si>
  <si>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</si>
  <si>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</si>
  <si>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</si>
  <si>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</si>
  <si>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</si>
  <si>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</si>
  <si>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</si>
  <si>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</si>
  <si>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</si>
  <si>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</si>
  <si>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</si>
  <si>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</si>
  <si>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</si>
  <si>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</si>
  <si>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</si>
  <si>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</si>
  <si>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</si>
  <si>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</si>
  <si>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</si>
  <si>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</si>
  <si>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</si>
  <si>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</si>
  <si>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</si>
  <si>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</si>
  <si>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</si>
  <si>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</si>
  <si>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</si>
  <si>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</si>
  <si>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</si>
  <si>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</si>
  <si>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</si>
  <si>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</si>
  <si>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</si>
  <si>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</si>
  <si>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</si>
  <si>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</si>
  <si>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</si>
  <si>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</si>
  <si>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</si>
  <si>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</si>
  <si>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</si>
  <si>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</si>
  <si>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</si>
  <si>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</si>
  <si>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</si>
  <si>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</si>
  <si>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</si>
  <si>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</si>
  <si>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</si>
  <si>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</si>
  <si>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</si>
  <si>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</si>
  <si>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</si>
  <si>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</si>
  <si>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</si>
  <si>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</si>
  <si>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</si>
  <si>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</si>
  <si>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</si>
  <si>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</si>
  <si>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</si>
  <si>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</si>
  <si>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</si>
  <si>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</si>
  <si>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</si>
  <si>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</si>
  <si>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</si>
  <si>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</si>
  <si>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</si>
  <si>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</si>
  <si>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</si>
  <si>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</si>
  <si>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</si>
  <si>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</si>
  <si>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</si>
  <si>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</si>
  <si>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</si>
  <si>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</si>
  <si>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</si>
  <si>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</si>
  <si>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</si>
  <si>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</si>
  <si>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</si>
  <si>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</si>
  <si>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</si>
  <si>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</si>
  <si>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</si>
  <si>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</si>
  <si>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</si>
  <si>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</si>
  <si>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</si>
  <si>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</si>
  <si>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</si>
  <si>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</si>
  <si>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</si>
  <si>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</si>
  <si>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</si>
  <si>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</si>
  <si>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</si>
  <si>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</si>
  <si>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</si>
  <si>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</si>
  <si>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</si>
  <si>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</si>
  <si>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</si>
  <si>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</si>
  <si>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</si>
  <si>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</si>
  <si>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</si>
  <si>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</si>
  <si>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</si>
  <si>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</si>
  <si>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</si>
  <si>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</si>
  <si>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</si>
  <si>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</si>
  <si>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</si>
  <si>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</si>
  <si>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</si>
  <si>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</si>
  <si>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</si>
  <si>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</si>
  <si>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</si>
  <si>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</si>
  <si>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</si>
  <si>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</si>
  <si>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</si>
  <si>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</si>
  <si>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</si>
  <si>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</si>
  <si>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</si>
  <si>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</si>
  <si>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</si>
  <si>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</si>
  <si>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</si>
  <si>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</si>
  <si>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</si>
  <si>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</si>
  <si>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</si>
  <si>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</si>
  <si>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</si>
  <si>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</si>
  <si>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</si>
  <si>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</si>
  <si>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</si>
  <si>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</si>
  <si>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</si>
  <si>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</si>
  <si>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</si>
  <si>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</si>
  <si>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</si>
  <si>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</si>
  <si>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</si>
  <si>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</si>
  <si>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</si>
  <si>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</si>
  <si>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</si>
  <si>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</si>
  <si>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</si>
  <si>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</si>
  <si>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</si>
  <si>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</si>
  <si>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</si>
  <si>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</si>
  <si>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</si>
  <si>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</si>
  <si>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</si>
  <si>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</si>
  <si>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</si>
  <si>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</si>
  <si>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</si>
  <si>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</si>
  <si>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</si>
  <si>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</si>
  <si>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</si>
  <si>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</si>
  <si>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</si>
  <si>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</si>
  <si>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</si>
  <si>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</si>
  <si>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</si>
  <si>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</si>
  <si>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</si>
  <si>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</si>
  <si>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</si>
  <si>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</si>
  <si>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</si>
  <si>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</si>
  <si>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</si>
  <si>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</si>
  <si>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</si>
  <si>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</si>
  <si>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</si>
  <si>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</si>
  <si>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</si>
  <si>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</si>
  <si>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</si>
  <si>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</si>
  <si>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</si>
  <si>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</si>
  <si>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</si>
  <si>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</si>
  <si>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</si>
  <si>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</si>
  <si>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</si>
  <si>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</si>
  <si>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</si>
  <si>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</si>
  <si>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</si>
  <si>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</si>
  <si>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</si>
  <si>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</si>
  <si>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</si>
  <si>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</si>
  <si>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</si>
  <si>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</si>
  <si>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</si>
  <si>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</si>
  <si>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</si>
  <si>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</si>
  <si>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</si>
  <si>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</si>
  <si>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</si>
  <si>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</si>
  <si>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</si>
  <si>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</si>
  <si>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</si>
  <si>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</si>
  <si>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</si>
  <si>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</si>
  <si>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</si>
  <si>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</si>
  <si>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</si>
  <si>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</si>
  <si>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</si>
  <si>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</si>
  <si>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</si>
  <si>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</si>
  <si>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</si>
  <si>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</si>
  <si>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</si>
  <si>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</si>
  <si>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</si>
  <si>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</si>
  <si>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</si>
  <si>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</si>
  <si>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</si>
  <si>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</si>
  <si>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</si>
  <si>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</si>
  <si>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</si>
  <si>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</si>
  <si>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</si>
  <si>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</si>
  <si>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</si>
  <si>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</si>
  <si>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</si>
  <si>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</si>
  <si>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</si>
  <si>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</si>
  <si>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</si>
  <si>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</si>
  <si>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</si>
  <si>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</si>
  <si>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</si>
  <si>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</si>
  <si>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</si>
  <si>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</si>
  <si>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</si>
  <si>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</si>
  <si>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</si>
  <si>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</si>
  <si>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</si>
  <si>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</si>
  <si>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</si>
  <si>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</si>
  <si>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</si>
  <si>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</si>
  <si>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</si>
  <si>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</si>
  <si>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</si>
  <si>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</si>
  <si>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</si>
  <si>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</si>
  <si>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</si>
  <si>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</si>
  <si>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</si>
  <si>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</si>
  <si>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</si>
  <si>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</si>
  <si>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</si>
  <si>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</si>
  <si>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</si>
  <si>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</si>
  <si>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</si>
  <si>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</si>
  <si>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</si>
  <si>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</si>
  <si>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</si>
  <si>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</si>
  <si>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</si>
  <si>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</si>
  <si>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</si>
  <si>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</si>
  <si>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</si>
  <si>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</si>
  <si>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</si>
  <si>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</si>
  <si>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</si>
  <si>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</si>
  <si>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</si>
  <si>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</si>
  <si>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</si>
  <si>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</si>
  <si>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</si>
  <si>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</si>
  <si>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</si>
  <si>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</si>
  <si>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</si>
  <si>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</si>
  <si>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</si>
  <si>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</si>
  <si>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</si>
  <si>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</si>
  <si>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</si>
  <si>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</si>
  <si>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</si>
  <si>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</si>
  <si>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</si>
  <si>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</si>
  <si>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</si>
  <si>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</si>
  <si>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</si>
  <si>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</si>
  <si>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</si>
  <si>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</si>
  <si>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</si>
  <si>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</si>
  <si>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</si>
  <si>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</si>
  <si>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</si>
  <si>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</si>
  <si>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</si>
  <si>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</si>
  <si>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</si>
  <si>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</si>
  <si>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</si>
  <si>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</si>
  <si>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</si>
  <si>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</si>
  <si>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</si>
  <si>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</si>
  <si>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</si>
  <si>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</si>
  <si>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</si>
  <si>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</si>
  <si>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</si>
  <si>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</si>
  <si>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</si>
  <si>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</si>
  <si>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</si>
  <si>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</si>
  <si>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</si>
  <si>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</si>
  <si>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</si>
  <si>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</si>
  <si>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</si>
  <si>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</si>
  <si>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</si>
  <si>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</si>
  <si>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</si>
  <si>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</si>
  <si>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</si>
  <si>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</si>
  <si>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</si>
  <si>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</si>
  <si>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</si>
  <si>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</si>
  <si>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</si>
  <si>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</si>
  <si>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</si>
  <si>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</si>
  <si>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</si>
  <si>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</si>
  <si>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</si>
  <si>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</si>
  <si>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</si>
  <si>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</si>
  <si>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</si>
  <si>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</si>
  <si>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</si>
  <si>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</si>
  <si>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</si>
  <si>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</si>
  <si>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</si>
  <si>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</si>
  <si>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</si>
  <si>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</si>
  <si>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</si>
  <si>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</si>
  <si>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</si>
  <si>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</si>
  <si>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</si>
  <si>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</si>
  <si>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</si>
  <si>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</si>
  <si>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</si>
  <si>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</si>
  <si>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</si>
  <si>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</si>
  <si>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</si>
  <si>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</si>
  <si>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</si>
  <si>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</si>
  <si>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</si>
  <si>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</si>
  <si>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</si>
  <si>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</si>
  <si>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</si>
  <si>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</si>
  <si>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</si>
  <si>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</si>
  <si>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</si>
  <si>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</si>
  <si>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</si>
  <si>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</si>
  <si>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</si>
  <si>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</si>
  <si>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</si>
  <si>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</si>
  <si>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</si>
  <si>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</si>
  <si>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</si>
  <si>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</si>
  <si>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</si>
  <si>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</si>
  <si>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</si>
  <si>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</si>
  <si>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</si>
  <si>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</si>
  <si>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</si>
  <si>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</si>
  <si>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</si>
  <si>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</si>
  <si>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</si>
  <si>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</si>
  <si>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</si>
  <si>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</si>
  <si>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</si>
  <si>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</si>
  <si>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</si>
  <si>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</si>
  <si>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</si>
  <si>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</si>
  <si>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</si>
  <si>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</si>
  <si>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</si>
  <si>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</si>
  <si>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</si>
  <si>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</si>
  <si>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</si>
  <si>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</si>
  <si>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</si>
  <si>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</si>
  <si>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</si>
  <si>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</si>
  <si>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</si>
  <si>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</si>
  <si>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</si>
  <si>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</si>
  <si>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</si>
  <si>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</si>
  <si>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</si>
  <si>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</si>
  <si>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</si>
  <si>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</si>
  <si>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</si>
  <si>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</si>
  <si>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</si>
  <si>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</si>
  <si>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</si>
  <si>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</si>
  <si>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</si>
  <si>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</si>
  <si>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</si>
  <si>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</si>
  <si>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</si>
  <si>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</si>
  <si>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</si>
  <si>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</si>
  <si>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</si>
  <si>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</si>
  <si>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</si>
  <si>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</si>
  <si>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</si>
  <si>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</si>
  <si>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</si>
  <si>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</si>
  <si>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</si>
  <si>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</si>
  <si>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</si>
  <si>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</si>
  <si>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</si>
  <si>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</si>
  <si>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</si>
  <si>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</si>
  <si>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</si>
  <si>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</si>
  <si>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</si>
  <si>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</si>
  <si>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</si>
  <si>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</si>
  <si>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</si>
  <si>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</si>
  <si>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</si>
  <si>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</si>
  <si>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</si>
  <si>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</si>
  <si>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</si>
  <si>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</si>
  <si>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</si>
  <si>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</si>
  <si>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</si>
  <si>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</si>
  <si>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</si>
  <si>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</si>
  <si>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</si>
  <si>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</si>
  <si>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</si>
  <si>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</si>
  <si>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</si>
  <si>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</si>
  <si>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</si>
  <si>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</si>
  <si>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</si>
  <si>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</si>
  <si>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</si>
  <si>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</si>
  <si>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</si>
  <si>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</si>
  <si>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</si>
  <si>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</si>
  <si>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</si>
  <si>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</si>
  <si>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</si>
  <si>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</si>
  <si>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</si>
  <si>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</si>
  <si>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</si>
  <si>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</si>
  <si>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</si>
  <si>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</si>
  <si>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</si>
  <si>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</si>
  <si>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</si>
  <si>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</si>
  <si>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</si>
  <si>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</si>
  <si>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</si>
  <si>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</si>
  <si>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</si>
  <si>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</si>
  <si>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</si>
  <si>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</si>
  <si>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</si>
  <si>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</si>
  <si>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</si>
  <si>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</si>
  <si>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</si>
  <si>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</si>
  <si>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</si>
  <si>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</si>
  <si>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</si>
  <si>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</si>
  <si>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</si>
  <si>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</si>
  <si>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</si>
  <si>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</si>
  <si>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</si>
  <si>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</si>
  <si>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</si>
  <si>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</si>
  <si>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</si>
  <si>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</si>
  <si>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</si>
  <si>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</si>
  <si>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</si>
  <si>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</si>
  <si>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</si>
  <si>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</si>
  <si>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</si>
  <si>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</si>
  <si>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</si>
  <si>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</si>
  <si>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</si>
  <si>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</si>
  <si>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</si>
  <si>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</si>
  <si>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</si>
  <si>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</si>
  <si>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</si>
  <si>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</si>
  <si>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</si>
  <si>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</si>
  <si>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</si>
  <si>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</si>
  <si>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</si>
  <si>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</si>
  <si>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</si>
  <si>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</si>
  <si>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</si>
  <si>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</si>
  <si>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</si>
  <si>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</si>
  <si>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</si>
  <si>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</si>
  <si>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</si>
  <si>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</si>
  <si>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</si>
  <si>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</si>
  <si>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</si>
  <si>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</si>
  <si>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</si>
  <si>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</si>
  <si>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</si>
  <si>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</si>
  <si>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</si>
  <si>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</si>
  <si>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</si>
  <si>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</si>
  <si>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</si>
  <si>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</si>
  <si>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</si>
  <si>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</si>
  <si>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</si>
  <si>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</si>
  <si>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</si>
  <si>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</si>
  <si>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</si>
  <si>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</si>
  <si>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</si>
  <si>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</si>
  <si>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</si>
  <si>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</si>
  <si>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</si>
  <si>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</si>
  <si>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</si>
  <si>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</si>
  <si>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</si>
  <si>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</si>
  <si>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</si>
  <si>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</si>
  <si>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</si>
  <si>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</si>
  <si>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</si>
  <si>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</si>
  <si>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</si>
  <si>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</si>
  <si>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</si>
  <si>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</si>
  <si>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</si>
  <si>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</si>
  <si>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</si>
  <si>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</si>
  <si>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</si>
  <si>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</si>
  <si>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</si>
  <si>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</si>
  <si>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</si>
  <si>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</si>
  <si>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</si>
  <si>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</si>
  <si>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</si>
  <si>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</si>
  <si>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</si>
  <si>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</si>
  <si>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</si>
  <si>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</si>
  <si>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</si>
  <si>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</si>
  <si>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</si>
  <si>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</si>
  <si>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</si>
  <si>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</si>
  <si>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</si>
  <si>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</si>
  <si>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</si>
  <si>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</si>
  <si>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</si>
  <si>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</si>
  <si>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</si>
  <si>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</si>
  <si>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</si>
  <si>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</si>
  <si>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</si>
  <si>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</si>
  <si>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</si>
  <si>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</si>
  <si>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</si>
  <si>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</si>
  <si>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</si>
  <si>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</si>
  <si>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</si>
  <si>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</si>
  <si>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</si>
  <si>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</si>
  <si>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</si>
  <si>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</si>
  <si>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</si>
  <si>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</si>
  <si>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</si>
  <si>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</si>
  <si>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</si>
  <si>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</si>
  <si>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</si>
  <si>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</si>
  <si>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</si>
  <si>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</si>
  <si>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</si>
  <si>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</si>
  <si>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</si>
  <si>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</si>
  <si>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</si>
  <si>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</si>
  <si>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</si>
  <si>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</si>
  <si>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</si>
  <si>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</si>
  <si>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</si>
  <si>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</si>
  <si>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</si>
  <si>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</si>
  <si>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</si>
  <si>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</si>
  <si>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</si>
  <si>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</si>
  <si>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</si>
  <si>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</si>
  <si>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</si>
  <si>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</si>
  <si>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</si>
  <si>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</si>
  <si>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</si>
  <si>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</si>
  <si>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</si>
  <si>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</si>
  <si>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</si>
  <si>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</si>
  <si>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</si>
  <si>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</si>
  <si>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</si>
  <si>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</si>
  <si>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</si>
  <si>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</si>
  <si>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</si>
  <si>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</si>
  <si>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</si>
  <si>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</si>
  <si>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</si>
  <si>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</si>
  <si>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</si>
  <si>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</si>
  <si>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</si>
  <si>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</si>
  <si>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</si>
  <si>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</si>
  <si>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</si>
  <si>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</si>
  <si>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</si>
  <si>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</si>
  <si>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</si>
  <si>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</si>
  <si>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</si>
  <si>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</si>
  <si>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</si>
  <si>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</si>
  <si>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</si>
  <si>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</si>
  <si>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</si>
  <si>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</si>
  <si>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</si>
  <si>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</si>
  <si>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</si>
  <si>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</si>
  <si>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</si>
  <si>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</si>
  <si>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</si>
  <si>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</si>
  <si>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</si>
  <si>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</si>
  <si>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</si>
  <si>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</si>
  <si>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</si>
  <si>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</si>
  <si>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</si>
  <si>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</si>
  <si>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</si>
  <si>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</si>
  <si>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</si>
  <si>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</si>
  <si>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</si>
  <si>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</si>
  <si>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</si>
  <si>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</si>
  <si>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</si>
  <si>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</si>
  <si>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</si>
  <si>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</si>
  <si>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</si>
  <si>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</si>
  <si>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</si>
  <si>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</si>
  <si>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</si>
  <si>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</si>
  <si>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</si>
  <si>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</si>
  <si>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</si>
  <si>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</si>
  <si>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</si>
  <si>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</si>
  <si>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</si>
  <si>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</si>
  <si>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</si>
  <si>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</si>
  <si>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</si>
  <si>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</si>
  <si>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</si>
  <si>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</si>
  <si>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</si>
  <si>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</si>
  <si>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</si>
  <si>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</si>
  <si>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</si>
  <si>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</si>
  <si>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</si>
  <si>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</si>
  <si>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</si>
  <si>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</si>
  <si>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</si>
  <si>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</si>
  <si>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</si>
  <si>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</si>
  <si>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</si>
  <si>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</si>
  <si>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</si>
  <si>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</si>
  <si>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</si>
  <si>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</si>
  <si>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</si>
  <si>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</si>
  <si>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</si>
  <si>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</si>
  <si>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</si>
  <si>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</si>
  <si>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</si>
  <si>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</si>
  <si>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</si>
  <si>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</si>
  <si>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</si>
  <si>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</si>
  <si>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</si>
  <si>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</si>
  <si>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</si>
  <si>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</si>
  <si>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</si>
  <si>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</si>
  <si>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</si>
  <si>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</si>
  <si>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</si>
  <si>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</si>
  <si>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</si>
  <si>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</si>
  <si>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</si>
  <si>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</si>
  <si>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</si>
  <si>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</si>
  <si>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</si>
  <si>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</si>
  <si>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</si>
  <si>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</si>
  <si>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</si>
  <si>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</si>
  <si>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</si>
  <si>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</si>
  <si>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</si>
  <si>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</si>
  <si>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</si>
  <si>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</si>
  <si>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</si>
  <si>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</si>
  <si>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</si>
  <si>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</si>
  <si>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</si>
  <si>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</si>
  <si>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</si>
  <si>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</si>
  <si>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</si>
  <si>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</si>
  <si>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</si>
  <si>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</si>
  <si>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</si>
  <si>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</si>
  <si>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</si>
  <si>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</si>
  <si>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</si>
  <si>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</si>
  <si>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</si>
  <si>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</si>
  <si>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</si>
  <si>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</si>
  <si>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</si>
  <si>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</si>
  <si>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</si>
  <si>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</si>
  <si>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</si>
  <si>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</si>
  <si>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</si>
  <si>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</si>
  <si>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</si>
  <si>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</si>
  <si>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</si>
  <si>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</si>
  <si>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</si>
  <si>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</si>
  <si>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</si>
  <si>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</si>
  <si>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</si>
  <si>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</si>
  <si>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</si>
  <si>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</si>
  <si>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</si>
  <si>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</si>
  <si>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</si>
  <si>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</si>
  <si>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</si>
  <si>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</si>
  <si>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</si>
  <si>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</si>
  <si>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</si>
  <si>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</si>
  <si>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</si>
  <si>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</si>
  <si>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</si>
  <si>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</si>
  <si>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</si>
  <si>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</si>
  <si>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</si>
  <si>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</si>
  <si>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</si>
  <si>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</si>
  <si>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</si>
  <si>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</si>
  <si>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</si>
  <si>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</si>
  <si>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</si>
  <si>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</si>
  <si>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</si>
  <si>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</si>
  <si>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</si>
  <si>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</si>
  <si>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</si>
  <si>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</si>
  <si>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</si>
  <si>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</si>
  <si>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</si>
  <si>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</si>
  <si>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</si>
  <si>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</si>
  <si>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</si>
  <si>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</si>
  <si>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</si>
  <si>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</si>
  <si>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</si>
  <si>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</si>
  <si>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</si>
  <si>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</si>
  <si>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</si>
  <si>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</si>
  <si>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</si>
  <si>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</si>
  <si>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</si>
  <si>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</si>
  <si>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</si>
  <si>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</si>
  <si>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</si>
  <si>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</si>
  <si>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</si>
  <si>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</si>
  <si>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</si>
  <si>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</si>
  <si>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</si>
  <si>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</si>
  <si>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</si>
  <si>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</si>
  <si>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</si>
  <si>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</si>
  <si>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</si>
  <si>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</si>
  <si>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</si>
  <si>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</si>
  <si>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</si>
  <si>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</si>
  <si>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</si>
  <si>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</si>
  <si>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</si>
  <si>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</si>
  <si>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</si>
  <si>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</si>
  <si>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</si>
  <si>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</si>
  <si>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</si>
  <si>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</si>
  <si>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</si>
  <si>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</si>
  <si>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</si>
  <si>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</si>
  <si>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</si>
  <si>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</si>
  <si>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</si>
  <si>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</si>
  <si>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</si>
  <si>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</si>
  <si>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</si>
  <si>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</si>
  <si>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</si>
  <si>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</si>
  <si>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</si>
  <si>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</si>
  <si>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</si>
  <si>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</si>
  <si>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</si>
  <si>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</si>
  <si>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</si>
  <si>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</si>
  <si>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</si>
  <si>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</si>
  <si>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</si>
  <si>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</si>
  <si>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</si>
  <si>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</si>
  <si>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</si>
  <si>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</si>
  <si>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</si>
  <si>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</si>
  <si>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</si>
  <si>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</si>
  <si>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</si>
  <si>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</si>
  <si>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</si>
  <si>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</si>
  <si>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</si>
  <si>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</si>
  <si>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</si>
  <si>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</si>
  <si>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</si>
  <si>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</si>
  <si>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</si>
  <si>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</si>
  <si>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</si>
  <si>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</si>
  <si>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</si>
  <si>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</si>
  <si>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</si>
  <si>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</si>
  <si>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</si>
  <si>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</si>
  <si>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</si>
  <si>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</si>
  <si>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</si>
  <si>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</si>
  <si>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</si>
  <si>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</si>
  <si>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</si>
  <si>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</si>
  <si>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</si>
  <si>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</si>
  <si>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</si>
  <si>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</si>
  <si>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</si>
  <si>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</si>
  <si>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</si>
  <si>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</si>
  <si>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</si>
  <si>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</si>
  <si>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</si>
  <si>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</si>
  <si>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</si>
  <si>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</si>
  <si>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</si>
  <si>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</si>
  <si>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</si>
  <si>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</si>
  <si>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</si>
  <si>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</si>
  <si>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</si>
  <si>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</si>
  <si>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</si>
  <si>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</si>
  <si>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</si>
  <si>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</si>
  <si>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</si>
  <si>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</si>
  <si>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</si>
  <si>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</si>
  <si>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</si>
  <si>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</si>
  <si>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</si>
  <si>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</si>
  <si>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</si>
  <si>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</si>
  <si>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</si>
  <si>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</si>
  <si>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</si>
  <si>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</si>
  <si>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</si>
  <si>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</si>
  <si>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</si>
  <si>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</si>
  <si>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</si>
  <si>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</si>
  <si>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</si>
  <si>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</si>
  <si>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</si>
  <si>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</si>
  <si>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</si>
  <si>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</si>
  <si>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</si>
  <si>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</si>
  <si>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</si>
  <si>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</si>
  <si>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</si>
  <si>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</si>
  <si>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</si>
  <si>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</si>
  <si>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</si>
  <si>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</si>
  <si>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</si>
  <si>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</si>
  <si>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</si>
  <si>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</si>
  <si>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</si>
  <si>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</si>
  <si>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</si>
  <si>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</si>
  <si>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</si>
  <si>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</si>
  <si>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</si>
  <si>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</si>
  <si>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</si>
  <si>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</si>
  <si>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</si>
  <si>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</si>
  <si>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</si>
  <si>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</si>
  <si>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</si>
  <si>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</si>
  <si>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</si>
  <si>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</si>
  <si>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</si>
  <si>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</si>
  <si>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</si>
  <si>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</si>
  <si>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</si>
  <si>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</si>
  <si>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</si>
  <si>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</si>
  <si>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</si>
  <si>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</si>
  <si>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</si>
  <si>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</si>
  <si>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</si>
  <si>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</si>
  <si>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</si>
  <si>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</si>
  <si>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</si>
  <si>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</si>
  <si>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</si>
  <si>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</si>
  <si>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</si>
  <si>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</si>
  <si>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</si>
  <si>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</si>
  <si>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</si>
  <si>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</si>
  <si>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</si>
  <si>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</si>
  <si>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</si>
  <si>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</si>
  <si>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</si>
  <si>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</si>
  <si>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</si>
  <si>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</si>
  <si>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</si>
  <si>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</si>
  <si>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</si>
  <si>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</si>
  <si>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</si>
  <si>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</si>
  <si>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</si>
  <si>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</si>
  <si>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</si>
  <si>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</si>
  <si>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</si>
  <si>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</si>
  <si>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</si>
  <si>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</si>
  <si>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</si>
  <si>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</si>
  <si>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</si>
  <si>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</si>
  <si>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</si>
  <si>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</si>
  <si>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</si>
  <si>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</si>
  <si>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</si>
  <si>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</si>
  <si>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</si>
  <si>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</si>
  <si>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</si>
  <si>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</si>
  <si>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</si>
  <si>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</si>
  <si>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</si>
  <si>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</si>
  <si>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</si>
  <si>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</si>
  <si>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</si>
  <si>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</si>
  <si>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</si>
  <si>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</si>
  <si>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</si>
  <si>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</si>
  <si>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</si>
  <si>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</si>
  <si>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</si>
  <si>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</si>
  <si>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</si>
  <si>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</si>
  <si>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</si>
  <si>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</si>
  <si>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</si>
  <si>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</si>
  <si>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</si>
  <si>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</si>
  <si>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</si>
  <si>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</si>
  <si>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</si>
  <si>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</si>
  <si>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</si>
  <si>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</si>
  <si>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</si>
  <si>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</si>
  <si>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</si>
  <si>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</si>
  <si>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</si>
  <si>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</si>
  <si>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</si>
  <si>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</si>
  <si>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</si>
  <si>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</si>
  <si>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</si>
  <si>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</si>
  <si>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</si>
  <si>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</si>
  <si>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</si>
  <si>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</si>
  <si>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</si>
  <si>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</si>
  <si>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</si>
  <si>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</si>
  <si>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</si>
  <si>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</si>
  <si>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</si>
  <si>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</si>
  <si>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</si>
  <si>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</si>
  <si>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</si>
  <si>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</si>
  <si>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</si>
  <si>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</si>
  <si>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</si>
  <si>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</si>
  <si>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</si>
  <si>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</si>
  <si>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</si>
  <si>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</si>
  <si>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</si>
  <si>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</si>
  <si>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</si>
  <si>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</si>
  <si>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</si>
  <si>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</si>
  <si>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</si>
  <si>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</si>
  <si>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</si>
  <si>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</si>
  <si>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</si>
  <si>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</si>
  <si>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</si>
  <si>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</si>
  <si>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</si>
  <si>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</si>
  <si>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</si>
  <si>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</si>
  <si>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</si>
  <si>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</si>
  <si>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</si>
  <si>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</si>
  <si>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</si>
  <si>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</si>
  <si>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</si>
  <si>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</si>
  <si>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</si>
  <si>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</si>
  <si>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</si>
  <si>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</si>
  <si>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</si>
  <si>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</si>
  <si>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</si>
  <si>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</si>
  <si>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</si>
  <si>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</si>
  <si>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</si>
  <si>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</si>
  <si>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</si>
  <si>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</si>
  <si>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</si>
  <si>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</si>
  <si>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</si>
  <si>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</si>
  <si>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</si>
  <si>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</si>
  <si>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</si>
  <si>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</si>
  <si>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</si>
  <si>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</si>
  <si>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</si>
  <si>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</si>
  <si>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</si>
  <si>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</si>
  <si>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</si>
  <si>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</si>
  <si>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</si>
  <si>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</si>
  <si>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</si>
  <si>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</si>
  <si>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</si>
  <si>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</si>
  <si>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</si>
  <si>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</si>
  <si>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</si>
  <si>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</si>
  <si>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</si>
  <si>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</si>
  <si>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</si>
  <si>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</si>
  <si>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</si>
  <si>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</si>
  <si>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</si>
  <si>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</si>
  <si>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</si>
  <si>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</si>
  <si>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</si>
  <si>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</si>
  <si>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</si>
  <si>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</si>
  <si>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</si>
  <si>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</si>
  <si>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</si>
  <si>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</si>
  <si>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</si>
  <si>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</si>
  <si>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</si>
  <si>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</si>
  <si>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</si>
  <si>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</si>
  <si>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</si>
  <si>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</si>
  <si>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</si>
  <si>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</si>
  <si>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</si>
  <si>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</si>
  <si>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</si>
  <si>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</si>
  <si>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</si>
  <si>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</si>
  <si>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</si>
  <si>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</si>
  <si>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</si>
  <si>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</si>
  <si>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</si>
  <si>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</si>
  <si>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</si>
  <si>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</si>
  <si>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</si>
  <si>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</si>
  <si>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</si>
  <si>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</si>
  <si>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</si>
  <si>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</si>
  <si>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</si>
  <si>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</si>
  <si>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</si>
  <si>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</si>
  <si>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</si>
  <si>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</si>
  <si>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</si>
  <si>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</si>
  <si>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</si>
  <si>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</si>
  <si>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</si>
  <si>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</si>
  <si>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</si>
  <si>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</si>
  <si>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</si>
  <si>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</si>
  <si>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</si>
  <si>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</si>
  <si>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</si>
  <si>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</si>
  <si>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</si>
  <si>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</si>
  <si>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</si>
  <si>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</si>
  <si>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</si>
  <si>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</si>
  <si>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</si>
  <si>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</si>
  <si>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</si>
  <si>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</si>
  <si>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</si>
  <si>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</si>
  <si>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</si>
  <si>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</si>
  <si>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</si>
  <si>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</si>
  <si>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</si>
  <si>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</si>
  <si>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</si>
  <si>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</si>
  <si>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</si>
  <si>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</si>
  <si>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</si>
  <si>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</si>
  <si>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</si>
  <si>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</si>
  <si>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</si>
  <si>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</si>
  <si>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</si>
  <si>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</si>
  <si>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</si>
  <si>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</si>
  <si>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</si>
  <si>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</si>
  <si>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</si>
  <si>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</si>
  <si>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</si>
  <si>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</si>
  <si>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</si>
  <si>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</si>
  <si>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</si>
  <si>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</si>
  <si>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</si>
  <si>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</si>
  <si>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</si>
  <si>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</si>
  <si>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</si>
  <si>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</si>
  <si>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</si>
  <si>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</si>
  <si>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</si>
  <si>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</si>
  <si>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</si>
  <si>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</si>
  <si>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</si>
  <si>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</si>
  <si>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</si>
  <si>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</si>
  <si>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</si>
  <si>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</si>
  <si>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</si>
  <si>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</si>
  <si>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</si>
  <si>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</si>
  <si>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</si>
  <si>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</si>
  <si>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</si>
  <si>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</si>
  <si>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</si>
  <si>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</si>
  <si>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</si>
  <si>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</si>
  <si>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</si>
  <si>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</si>
  <si>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</si>
  <si>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</si>
  <si>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</si>
  <si>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</si>
  <si>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</si>
  <si>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</si>
  <si>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</si>
  <si>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</si>
  <si>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</si>
  <si>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</si>
  <si>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</si>
  <si>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</si>
  <si>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</si>
  <si>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</si>
  <si>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</si>
  <si>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</si>
  <si>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</si>
  <si>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</si>
  <si>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</si>
  <si>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</si>
  <si>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</si>
  <si>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</si>
  <si>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</si>
  <si>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</si>
  <si>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</si>
  <si>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</si>
  <si>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</si>
  <si>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</si>
  <si>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</si>
  <si>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</si>
  <si>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</si>
  <si>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</si>
  <si>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</si>
  <si>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</si>
  <si>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</si>
  <si>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</si>
  <si>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</si>
  <si>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</si>
  <si>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</si>
  <si>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</si>
  <si>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</si>
  <si>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</si>
  <si>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</si>
  <si>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</si>
  <si>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</si>
  <si>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</si>
  <si>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</si>
  <si>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</si>
  <si>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</si>
  <si>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</si>
  <si>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</si>
  <si>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</si>
  <si>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</si>
  <si>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</si>
  <si>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</si>
  <si>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</si>
  <si>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</si>
  <si>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</si>
  <si>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</si>
  <si>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</si>
  <si>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</si>
  <si>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</si>
  <si>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</si>
  <si>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</si>
  <si>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</si>
  <si>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</si>
  <si>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</si>
  <si>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</si>
  <si>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</si>
  <si>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</si>
  <si>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</si>
  <si>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</si>
  <si>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</si>
  <si>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</si>
  <si>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</si>
  <si>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</si>
  <si>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</si>
  <si>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</si>
  <si>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</si>
  <si>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</si>
  <si>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</si>
  <si>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</si>
  <si>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</si>
  <si>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</si>
  <si>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</si>
  <si>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</si>
  <si>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</si>
  <si>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</si>
  <si>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</si>
  <si>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</si>
  <si>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</si>
  <si>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</si>
  <si>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</si>
  <si>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</si>
  <si>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</si>
  <si>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</si>
  <si>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</si>
  <si>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</si>
  <si>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</si>
  <si>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</si>
  <si>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</si>
  <si>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</si>
  <si>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</si>
  <si>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</si>
  <si>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</si>
  <si>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</si>
  <si>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</si>
  <si>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</si>
  <si>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</si>
  <si>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</si>
  <si>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</si>
  <si>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</si>
  <si>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</si>
  <si>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</si>
  <si>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</si>
  <si>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</si>
  <si>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</si>
  <si>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</si>
  <si>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</si>
  <si>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</si>
  <si>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</si>
  <si>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</si>
  <si>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</si>
  <si>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</si>
  <si>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</si>
  <si>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</si>
  <si>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</si>
  <si>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</si>
  <si>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</si>
  <si>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</si>
  <si>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</si>
  <si>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</si>
  <si>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</si>
  <si>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</si>
  <si>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</si>
  <si>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</si>
  <si>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</si>
  <si>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</si>
  <si>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</si>
  <si>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</si>
  <si>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</si>
  <si>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</si>
  <si>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</si>
  <si>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</si>
  <si>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</si>
  <si>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</si>
  <si>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</si>
  <si>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</si>
  <si>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</si>
  <si>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</si>
  <si>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</si>
  <si>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</si>
  <si>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</si>
  <si>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</si>
  <si>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</si>
  <si>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</si>
  <si>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</si>
  <si>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</si>
  <si>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</si>
  <si>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</si>
  <si>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</si>
  <si>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</si>
  <si>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</si>
  <si>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</si>
  <si>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</si>
  <si>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</si>
  <si>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</si>
  <si>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</si>
  <si>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</si>
  <si>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</si>
  <si>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</si>
  <si>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</si>
  <si>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</si>
  <si>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</si>
  <si>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</si>
  <si>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</si>
  <si>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</si>
  <si>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</si>
  <si>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</si>
  <si>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</si>
  <si>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</si>
  <si>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</si>
  <si>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</si>
  <si>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</si>
  <si>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</si>
  <si>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</si>
  <si>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</si>
  <si>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</si>
  <si>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</si>
  <si>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</si>
  <si>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</si>
  <si>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</si>
  <si>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</si>
  <si>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</si>
  <si>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</si>
  <si>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</si>
  <si>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</si>
  <si>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</si>
  <si>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</si>
  <si>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</si>
  <si>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</si>
  <si>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</si>
  <si>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</si>
  <si>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</si>
  <si>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</si>
  <si>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</si>
  <si>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</si>
  <si>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</si>
  <si>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</si>
  <si>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</si>
  <si>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</si>
  <si>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</si>
  <si>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</si>
  <si>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</si>
  <si>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</si>
  <si>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</si>
  <si>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</si>
  <si>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</si>
  <si>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</si>
  <si>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</si>
  <si>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</si>
  <si>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</si>
  <si>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</si>
  <si>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</si>
  <si>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</si>
  <si>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</si>
  <si>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</si>
  <si>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</si>
  <si>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</si>
  <si>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</si>
  <si>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</si>
  <si>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</si>
  <si>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</si>
  <si>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</si>
  <si>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</si>
  <si>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</si>
  <si>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</si>
  <si>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</si>
  <si>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</si>
  <si>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</si>
  <si>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</si>
  <si>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</si>
  <si>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</si>
  <si>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</si>
  <si>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</si>
  <si>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</si>
  <si>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</si>
  <si>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</si>
  <si>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</si>
  <si>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</si>
  <si>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</si>
  <si>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</si>
  <si>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</si>
  <si>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</si>
  <si>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</si>
  <si>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</si>
  <si>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</si>
  <si>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</si>
  <si>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</si>
  <si>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</si>
  <si>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</si>
  <si>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</si>
  <si>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</si>
  <si>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</si>
  <si>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</si>
  <si>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</si>
  <si>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</si>
  <si>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</si>
  <si>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</si>
  <si>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</si>
  <si>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</si>
  <si>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</si>
  <si>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</si>
  <si>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</si>
  <si>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</si>
  <si>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</si>
  <si>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</si>
  <si>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</si>
  <si>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</si>
  <si>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</si>
  <si>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</si>
  <si>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</si>
  <si>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</si>
  <si>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</si>
  <si>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</si>
  <si>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</si>
  <si>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</si>
  <si>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</si>
  <si>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</si>
  <si>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</si>
  <si>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</si>
  <si>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</si>
  <si>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</si>
  <si>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</si>
  <si>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</si>
  <si>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</si>
  <si>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</si>
  <si>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</si>
  <si>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</si>
  <si>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</si>
  <si>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</si>
  <si>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</si>
  <si>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</si>
  <si>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</si>
  <si>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</si>
  <si>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</si>
  <si>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</si>
  <si>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</si>
  <si>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</si>
  <si>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</si>
  <si>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</si>
  <si>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</si>
  <si>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</si>
  <si>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</si>
  <si>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</si>
  <si>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</si>
  <si>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</si>
  <si>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</si>
  <si>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</si>
  <si>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</si>
  <si>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</si>
  <si>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</si>
  <si>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</si>
  <si>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</si>
  <si>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</si>
  <si>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</si>
  <si>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</si>
  <si>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</si>
  <si>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</si>
  <si>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</si>
  <si>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</si>
  <si>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</si>
  <si>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</si>
  <si>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</si>
  <si>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</si>
  <si>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</si>
  <si>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</si>
  <si>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</si>
  <si>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</si>
  <si>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</si>
  <si>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</si>
  <si>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</si>
  <si>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</si>
  <si>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</si>
  <si>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</si>
  <si>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</si>
  <si>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</si>
  <si>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</si>
  <si>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</si>
  <si>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</si>
  <si>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</si>
  <si>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</si>
  <si>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</si>
  <si>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</si>
  <si>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</si>
  <si>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</si>
  <si>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</si>
  <si>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</si>
  <si>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</si>
  <si>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</si>
  <si>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</si>
  <si>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</si>
  <si>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</si>
  <si>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</si>
  <si>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</si>
  <si>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</si>
  <si>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</si>
  <si>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</si>
  <si>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</si>
  <si>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</si>
  <si>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</si>
  <si>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</si>
  <si>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</si>
  <si>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</si>
  <si>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</si>
  <si>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</si>
  <si>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</si>
  <si>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</si>
  <si>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</si>
  <si>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</si>
  <si>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</si>
  <si>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</si>
  <si>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</si>
  <si>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</si>
  <si>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</si>
  <si>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</si>
  <si>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</si>
  <si>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</si>
  <si>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</si>
  <si>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</si>
  <si>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</si>
  <si>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</si>
  <si>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</si>
  <si>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</si>
  <si>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</si>
  <si>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</si>
  <si>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</si>
  <si>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</si>
  <si>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</si>
  <si>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</si>
  <si>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</si>
  <si>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</si>
  <si>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</si>
  <si>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</si>
  <si>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</si>
  <si>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</si>
  <si>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</si>
  <si>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</si>
  <si>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</si>
  <si>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</si>
  <si>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</si>
  <si>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</si>
  <si>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</si>
  <si>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</si>
  <si>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</si>
  <si>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</si>
  <si>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</si>
  <si>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</si>
  <si>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</si>
  <si>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</si>
  <si>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</si>
  <si>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</si>
  <si>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</si>
  <si>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</si>
  <si>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</si>
  <si>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</si>
  <si>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</si>
  <si>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</si>
  <si>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</si>
  <si>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</si>
  <si>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</si>
  <si>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</si>
  <si>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</si>
  <si>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</si>
  <si>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</si>
  <si>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</si>
  <si>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</si>
  <si>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</si>
  <si>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</si>
  <si>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</si>
  <si>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</si>
  <si>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</si>
  <si>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</si>
  <si>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</si>
  <si>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</si>
  <si>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</si>
  <si>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</si>
  <si>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</si>
  <si>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</si>
  <si>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</si>
  <si>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</si>
  <si>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</si>
  <si>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</si>
  <si>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</si>
  <si>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</si>
  <si>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</si>
  <si>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</si>
  <si>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</si>
  <si>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</si>
  <si>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</si>
  <si>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</si>
  <si>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</si>
  <si>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</si>
  <si>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</si>
  <si>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</si>
  <si>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</si>
  <si>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</si>
  <si>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</si>
  <si>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</si>
  <si>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</si>
  <si>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</si>
  <si>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</si>
  <si>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</si>
  <si>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</si>
  <si>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</si>
  <si>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</si>
  <si>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</si>
  <si>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</si>
  <si>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</si>
  <si>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</si>
  <si>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</si>
  <si>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</si>
  <si>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</si>
  <si>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</si>
  <si>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</si>
  <si>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</si>
  <si>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</si>
  <si>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</si>
  <si>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</si>
  <si>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</si>
  <si>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</si>
  <si>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</si>
  <si>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</si>
  <si>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</si>
  <si>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</si>
  <si>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</si>
  <si>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</si>
  <si>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</si>
  <si>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</si>
  <si>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</si>
  <si>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</si>
  <si>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</si>
  <si>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</si>
  <si>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</si>
  <si>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</si>
  <si>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</si>
  <si>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</si>
  <si>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</si>
  <si>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</si>
  <si>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</si>
  <si>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</si>
  <si>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</si>
  <si>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</si>
  <si>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</si>
  <si>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</si>
  <si>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</si>
  <si>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</si>
  <si>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</si>
  <si>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</si>
  <si>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</si>
  <si>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</si>
  <si>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</si>
  <si>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</si>
  <si>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</si>
  <si>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</si>
  <si>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</si>
  <si>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</si>
  <si>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</si>
  <si>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</si>
  <si>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</si>
  <si>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</si>
  <si>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</si>
  <si>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</si>
  <si>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</si>
  <si>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</si>
  <si>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</si>
  <si>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</si>
  <si>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</si>
  <si>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</si>
  <si>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</si>
  <si>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</si>
  <si>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</si>
  <si>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</si>
  <si>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</si>
  <si>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</si>
  <si>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</si>
  <si>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</si>
  <si>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</si>
  <si>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</si>
  <si>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</si>
  <si>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</si>
  <si>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</si>
  <si>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</si>
  <si>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</si>
  <si>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</si>
  <si>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</si>
  <si>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</si>
  <si>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</si>
  <si>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</si>
  <si>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</si>
  <si>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</si>
  <si>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</si>
  <si>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</si>
  <si>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</si>
  <si>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</si>
  <si>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</si>
  <si>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</si>
  <si>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</si>
  <si>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</si>
  <si>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</si>
  <si>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</si>
  <si>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</si>
  <si>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</si>
  <si>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</si>
  <si>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</si>
  <si>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</si>
  <si>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</si>
  <si>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</si>
  <si>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</si>
  <si>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</si>
  <si>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</si>
  <si>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</si>
  <si>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</si>
  <si>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</si>
  <si>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</si>
  <si>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</si>
  <si>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</si>
  <si>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</si>
  <si>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</si>
  <si>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</si>
  <si>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</si>
  <si>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</si>
  <si>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</si>
  <si>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</si>
  <si>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</si>
  <si>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</si>
  <si>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</si>
  <si>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</si>
  <si>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</si>
  <si>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</si>
  <si>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</si>
  <si>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</si>
  <si>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</si>
  <si>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</si>
  <si>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</si>
  <si>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</si>
  <si>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</si>
  <si>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</si>
  <si>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</si>
  <si>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</si>
  <si>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</si>
  <si>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</si>
  <si>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</si>
  <si>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</si>
  <si>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</si>
  <si>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</si>
  <si>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</si>
  <si>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</si>
  <si>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</si>
  <si>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</si>
  <si>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</si>
  <si>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</si>
  <si>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</si>
  <si>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</si>
  <si>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</si>
  <si>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</si>
  <si>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</si>
  <si>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</si>
  <si>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</si>
  <si>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</si>
  <si>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</si>
  <si>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</si>
  <si>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</si>
  <si>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</si>
  <si>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</si>
  <si>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</si>
  <si>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</si>
  <si>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</si>
  <si>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</si>
  <si>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</si>
  <si>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</si>
  <si>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</si>
  <si>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</si>
  <si>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</si>
  <si>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</si>
  <si>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</si>
  <si>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</si>
  <si>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</si>
  <si>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</si>
  <si>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</si>
  <si>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</si>
  <si>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</si>
  <si>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</si>
  <si>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</si>
  <si>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</si>
  <si>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</si>
  <si>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</si>
  <si>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</si>
  <si>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</si>
  <si>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</si>
  <si>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</si>
  <si>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</si>
  <si>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</si>
  <si>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</si>
  <si>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</si>
  <si>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</si>
  <si>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</si>
  <si>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</si>
  <si>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</si>
  <si>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</si>
  <si>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</si>
  <si>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</si>
  <si>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</si>
  <si>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</si>
  <si>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</si>
  <si>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</si>
  <si>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</si>
  <si>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</si>
  <si>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</si>
  <si>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</si>
  <si>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</si>
  <si>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</si>
  <si>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</si>
  <si>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</si>
  <si>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</si>
  <si>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</si>
  <si>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</si>
  <si>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</si>
  <si>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</si>
  <si>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</si>
  <si>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</si>
  <si>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</si>
  <si>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</si>
  <si>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</si>
  <si>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</si>
  <si>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</si>
  <si>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</si>
  <si>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</si>
  <si>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</si>
  <si>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</si>
  <si>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</si>
  <si>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</si>
  <si>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</si>
  <si>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</si>
  <si>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</si>
  <si>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</si>
  <si>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</si>
  <si>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</si>
  <si>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</si>
  <si>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</si>
  <si>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</si>
  <si>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</si>
  <si>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</si>
  <si>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</si>
  <si>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</si>
  <si>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</si>
  <si>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</si>
  <si>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</si>
  <si>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</si>
  <si>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</si>
  <si>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</si>
  <si>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</si>
  <si>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</si>
  <si>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</si>
  <si>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</si>
  <si>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</si>
  <si>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</si>
  <si>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</si>
  <si>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</si>
  <si>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</si>
  <si>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</si>
  <si>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</si>
  <si>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</si>
  <si>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</si>
  <si>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</si>
  <si>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</si>
  <si>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</si>
  <si>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</si>
  <si>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</si>
  <si>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</si>
  <si>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</si>
  <si>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</si>
  <si>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</si>
  <si>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</si>
  <si>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</si>
  <si>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</si>
  <si>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</si>
  <si>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</si>
  <si>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</si>
  <si>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</si>
  <si>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</si>
  <si>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</si>
  <si>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</si>
  <si>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</si>
  <si>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</si>
  <si>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</si>
  <si>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</si>
  <si>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</si>
  <si>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</si>
  <si>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</si>
  <si>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</si>
  <si>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</si>
  <si>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</si>
  <si>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</si>
  <si>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</si>
  <si>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</si>
  <si>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</si>
  <si>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</si>
  <si>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</si>
  <si>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</si>
  <si>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</si>
  <si>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</si>
  <si>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</si>
  <si>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</si>
  <si>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</si>
  <si>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</si>
  <si>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</si>
  <si>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</si>
  <si>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</si>
  <si>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</si>
  <si>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</si>
  <si>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</si>
  <si>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</si>
  <si>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</si>
  <si>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</si>
  <si>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</si>
  <si>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</si>
  <si>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</si>
  <si>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</si>
  <si>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</si>
  <si>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</si>
  <si>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</si>
  <si>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</si>
  <si>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</si>
  <si>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</si>
  <si>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</si>
  <si>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</si>
  <si>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</si>
  <si>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</si>
  <si>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</si>
  <si>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</si>
  <si>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</si>
  <si>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</si>
  <si>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</si>
  <si>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</si>
  <si>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</si>
  <si>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</si>
  <si>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</si>
  <si>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</si>
  <si>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</si>
  <si>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</si>
  <si>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</si>
  <si>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</si>
  <si>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</si>
  <si>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</si>
  <si>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</si>
  <si>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</si>
  <si>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</si>
  <si>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</si>
  <si>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</si>
  <si>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</si>
  <si>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</si>
  <si>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</si>
  <si>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</si>
  <si>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</si>
  <si>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</si>
  <si>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</si>
  <si>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</si>
  <si>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</si>
  <si>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</si>
  <si>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</si>
  <si>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</si>
  <si>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</si>
  <si>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</si>
  <si>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</si>
  <si>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</si>
  <si>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</si>
  <si>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</si>
  <si>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</si>
  <si>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</si>
  <si>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</si>
  <si>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</si>
  <si>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</si>
  <si>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</si>
  <si>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</si>
  <si>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</si>
  <si>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</si>
  <si>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</si>
  <si>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</si>
  <si>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</si>
  <si>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</si>
  <si>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</si>
  <si>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</si>
  <si>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</si>
  <si>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</si>
  <si>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</si>
  <si>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</si>
  <si>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</si>
  <si>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</si>
  <si>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</si>
  <si>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</si>
  <si>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</si>
  <si>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</si>
  <si>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</si>
  <si>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</si>
  <si>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</si>
  <si>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</si>
  <si>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</si>
  <si>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</si>
  <si>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</si>
  <si>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</si>
  <si>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</si>
  <si>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</si>
  <si>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</si>
  <si>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</si>
  <si>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</si>
  <si>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</si>
  <si>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</si>
  <si>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</si>
  <si>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</si>
  <si>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</si>
  <si>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</si>
  <si>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</si>
  <si>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</si>
  <si>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</si>
  <si>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</si>
  <si>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</si>
  <si>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</si>
  <si>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</si>
  <si>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</si>
  <si>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</si>
  <si>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</si>
  <si>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</si>
  <si>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</si>
  <si>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</si>
  <si>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</si>
  <si>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</si>
  <si>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</si>
  <si>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</si>
  <si>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</si>
  <si>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</si>
  <si>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</si>
  <si>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</si>
  <si>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</si>
  <si>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</si>
  <si>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</si>
  <si>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</si>
  <si>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</si>
  <si>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</si>
  <si>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</si>
  <si>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</si>
  <si>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</si>
  <si>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</si>
  <si>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</si>
  <si>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</si>
  <si>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</si>
  <si>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</si>
  <si>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</si>
  <si>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</si>
  <si>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</si>
  <si>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</si>
  <si>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</si>
  <si>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</si>
  <si>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</si>
  <si>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</si>
  <si>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</si>
  <si>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</si>
  <si>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</si>
  <si>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</si>
  <si>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</si>
  <si>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</si>
  <si>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</si>
  <si>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</si>
  <si>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</si>
  <si>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</si>
  <si>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</si>
  <si>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</si>
  <si>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</si>
  <si>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</si>
  <si>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</si>
  <si>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</si>
  <si>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</si>
  <si>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</si>
  <si>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</si>
  <si>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</si>
  <si>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</si>
  <si>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</si>
  <si>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</si>
  <si>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</si>
  <si>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</si>
  <si>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</si>
  <si>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</si>
  <si>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</si>
  <si>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</si>
  <si>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</si>
  <si>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</si>
  <si>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</si>
  <si>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</si>
  <si>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</si>
  <si>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</si>
  <si>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</si>
  <si>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</si>
  <si>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</si>
  <si>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</si>
  <si>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</si>
  <si>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</si>
  <si>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</si>
  <si>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</si>
  <si>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</si>
  <si>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</si>
  <si>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</si>
  <si>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</si>
  <si>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</si>
  <si>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</si>
  <si>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</si>
  <si>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</si>
  <si>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</si>
  <si>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</si>
  <si>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</si>
  <si>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</si>
  <si>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</si>
  <si>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</si>
  <si>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</si>
  <si>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</si>
  <si>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</si>
  <si>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</si>
  <si>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</si>
  <si>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</si>
  <si>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</si>
  <si>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</si>
  <si>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</si>
  <si>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</si>
  <si>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</si>
  <si>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</si>
  <si>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</si>
  <si>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</si>
  <si>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</si>
  <si>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</si>
  <si>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</si>
  <si>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</si>
  <si>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</si>
  <si>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</si>
  <si>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</si>
  <si>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</si>
  <si>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</si>
  <si>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</si>
  <si>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</si>
  <si>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</si>
  <si>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</si>
  <si>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</si>
  <si>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</si>
  <si>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</si>
  <si>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</si>
  <si>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</si>
  <si>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</si>
  <si>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</si>
  <si>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</si>
  <si>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</si>
  <si>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</si>
  <si>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</si>
  <si>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</si>
  <si>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</si>
  <si>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</si>
  <si>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</si>
  <si>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</si>
  <si>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</si>
  <si>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</si>
  <si>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</si>
  <si>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</si>
  <si>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</si>
  <si>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</si>
  <si>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</si>
  <si>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</si>
  <si>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</si>
  <si>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</si>
  <si>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</si>
  <si>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</si>
  <si>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</si>
  <si>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</si>
  <si>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</si>
  <si>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</si>
  <si>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</si>
  <si>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</si>
  <si>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</si>
  <si>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</si>
  <si>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</si>
  <si>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</si>
  <si>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</si>
  <si>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</si>
  <si>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</si>
  <si>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</si>
  <si>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</si>
  <si>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</si>
  <si>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</si>
  <si>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</si>
  <si>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</si>
  <si>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</si>
  <si>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</si>
  <si>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</si>
  <si>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</si>
  <si>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</si>
  <si>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</si>
  <si>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</si>
  <si>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</si>
  <si>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</si>
  <si>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</si>
  <si>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</si>
  <si>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</si>
  <si>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</si>
  <si>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</si>
  <si>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</si>
  <si>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</si>
  <si>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</si>
  <si>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</si>
  <si>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</si>
  <si>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</si>
  <si>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</si>
  <si>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</si>
  <si>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</si>
  <si>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</si>
  <si>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</si>
  <si>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</si>
  <si>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</si>
  <si>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</si>
  <si>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</si>
  <si>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</si>
  <si>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</si>
  <si>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</si>
  <si>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</si>
  <si>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</si>
  <si>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</si>
  <si>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</si>
  <si>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</si>
  <si>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</si>
  <si>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</si>
  <si>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</si>
  <si>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</si>
  <si>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</si>
  <si>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</si>
  <si>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</si>
  <si>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</si>
  <si>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</si>
  <si>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</si>
  <si>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</si>
  <si>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</si>
  <si>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</si>
  <si>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</si>
  <si>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</si>
  <si>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</si>
  <si>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</si>
  <si>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</si>
  <si>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</si>
  <si>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</si>
  <si>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</si>
  <si>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</si>
  <si>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</si>
  <si>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</si>
  <si>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</si>
  <si>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</si>
  <si>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</si>
  <si>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</si>
  <si>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</si>
  <si>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</si>
  <si>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</si>
  <si>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</si>
  <si>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</si>
  <si>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</si>
  <si>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</si>
  <si>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</si>
  <si>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</si>
  <si>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</si>
  <si>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</si>
  <si>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</si>
  <si>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</si>
  <si>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</si>
  <si>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</si>
  <si>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</si>
  <si>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</si>
  <si>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</si>
  <si>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</si>
  <si>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</si>
  <si>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</si>
  <si>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</si>
  <si>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</si>
  <si>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</si>
  <si>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</si>
  <si>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</si>
  <si>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</si>
  <si>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</si>
  <si>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</si>
  <si>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</si>
  <si>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</si>
  <si>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</si>
  <si>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</si>
  <si>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</si>
  <si>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</si>
  <si>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</si>
  <si>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</si>
  <si>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</si>
  <si>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</si>
  <si>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</si>
  <si>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</si>
  <si>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</si>
  <si>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</si>
  <si>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</si>
  <si>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</si>
  <si>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</si>
  <si>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</si>
  <si>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</si>
  <si>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</si>
  <si>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</si>
  <si>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</si>
  <si>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</si>
  <si>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</si>
  <si>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</si>
  <si>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</si>
  <si>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</si>
  <si>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</si>
  <si>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</si>
  <si>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</si>
  <si>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</si>
  <si>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</si>
  <si>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</si>
  <si>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</si>
  <si>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</si>
  <si>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</si>
  <si>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</si>
  <si>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</si>
  <si>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</si>
  <si>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</si>
  <si>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</si>
  <si>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</si>
  <si>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</si>
  <si>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</si>
  <si>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</si>
  <si>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</si>
  <si>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</si>
  <si>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</si>
  <si>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</si>
  <si>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</si>
  <si>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</si>
  <si>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</si>
  <si>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</si>
  <si>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</si>
  <si>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</si>
  <si>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</si>
  <si>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</si>
  <si>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</si>
  <si>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</si>
  <si>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</si>
  <si>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</si>
  <si>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</si>
  <si>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</si>
  <si>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</si>
  <si>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</si>
  <si>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</si>
  <si>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</si>
  <si>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</si>
  <si>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</si>
  <si>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</si>
  <si>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</si>
  <si>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</si>
  <si>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</si>
  <si>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</si>
  <si>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</si>
  <si>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</si>
  <si>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</si>
  <si>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</si>
  <si>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</si>
  <si>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</si>
  <si>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</si>
  <si>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</si>
  <si>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</si>
  <si>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</si>
  <si>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</si>
  <si>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</si>
  <si>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</si>
  <si>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</si>
  <si>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</si>
  <si>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</si>
  <si>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</si>
  <si>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</si>
  <si>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</si>
  <si>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</si>
  <si>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</si>
  <si>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</si>
  <si>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</si>
  <si>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</si>
  <si>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</si>
  <si>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</si>
  <si>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</si>
  <si>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</si>
  <si>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</si>
  <si>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</si>
  <si>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</si>
  <si>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</si>
  <si>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</si>
  <si>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</si>
  <si>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</si>
  <si>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</si>
  <si>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</si>
  <si>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</si>
  <si>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</si>
  <si>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</si>
  <si>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</si>
  <si>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</si>
  <si>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</si>
  <si>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</si>
  <si>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</si>
  <si>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</si>
  <si>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</si>
  <si>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</si>
  <si>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</si>
  <si>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</si>
  <si>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</si>
  <si>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</si>
  <si>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</si>
  <si>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</si>
  <si>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</si>
  <si>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</si>
  <si>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</si>
  <si>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</si>
  <si>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</si>
  <si>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</si>
  <si>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</si>
  <si>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</si>
  <si>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</si>
  <si>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</si>
  <si>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</si>
  <si>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</si>
  <si>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</si>
  <si>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</si>
  <si>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</si>
  <si>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</si>
  <si>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</si>
  <si>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</si>
  <si>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</si>
  <si>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</si>
  <si>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</si>
  <si>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</si>
  <si>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</si>
  <si>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</si>
  <si>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</si>
  <si>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</si>
  <si>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</si>
  <si>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</si>
  <si>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</si>
  <si>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</si>
  <si>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</si>
  <si>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</si>
  <si>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</si>
  <si>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</si>
  <si>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</si>
  <si>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</si>
  <si>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</si>
  <si>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</si>
  <si>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</si>
  <si>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</si>
  <si>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</si>
  <si>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</si>
  <si>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</si>
  <si>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</si>
  <si>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</si>
  <si>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</si>
  <si>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</si>
  <si>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</si>
  <si>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</si>
  <si>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</si>
  <si>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</si>
  <si>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</si>
  <si>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</si>
  <si>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</si>
  <si>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</si>
  <si>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</si>
  <si>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</si>
  <si>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</si>
  <si>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</si>
  <si>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</si>
  <si>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</si>
  <si>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</si>
  <si>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</si>
  <si>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</si>
  <si>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</si>
  <si>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</si>
  <si>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</si>
  <si>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</si>
  <si>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</si>
  <si>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</si>
  <si>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</si>
  <si>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</si>
  <si>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</si>
  <si>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</si>
  <si>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</si>
  <si>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</si>
  <si>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</si>
  <si>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</si>
  <si>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</si>
  <si>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</si>
  <si>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</si>
  <si>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</si>
  <si>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</si>
  <si>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</si>
  <si>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</si>
  <si>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</si>
  <si>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</si>
  <si>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</si>
  <si>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</si>
  <si>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</si>
  <si>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</si>
  <si>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</si>
  <si>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</si>
  <si>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</si>
  <si>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</si>
  <si>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</si>
  <si>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</si>
  <si>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</si>
  <si>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</si>
  <si>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</si>
  <si>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</si>
  <si>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</si>
  <si>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</si>
  <si>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</si>
  <si>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</si>
  <si>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</si>
  <si>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</si>
  <si>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</si>
  <si>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</si>
  <si>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</si>
  <si>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</si>
  <si>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</si>
  <si>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</si>
  <si>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</si>
  <si>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</si>
  <si>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</si>
  <si>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</si>
  <si>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</si>
  <si>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</si>
  <si>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</si>
  <si>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</si>
  <si>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</si>
  <si>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</si>
  <si>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</si>
  <si>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</si>
  <si>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</si>
  <si>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</si>
  <si>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</si>
  <si>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</si>
  <si>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</si>
  <si>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</si>
  <si>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</si>
  <si>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</si>
  <si>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</si>
  <si>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</si>
  <si>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</si>
  <si>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</si>
  <si>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</si>
  <si>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</si>
  <si>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</si>
  <si>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</si>
  <si>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</si>
  <si>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</si>
  <si>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</si>
  <si>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</si>
  <si>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</si>
  <si>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</si>
  <si>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</si>
  <si>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</si>
  <si>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</si>
  <si>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</si>
  <si>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</si>
  <si>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</si>
  <si>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</si>
  <si>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</si>
  <si>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</si>
  <si>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</si>
  <si>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</si>
  <si>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</si>
  <si>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</si>
  <si>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</si>
  <si>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</si>
  <si>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</si>
  <si>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</si>
  <si>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</si>
  <si>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</si>
  <si>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</si>
  <si>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</si>
  <si>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</si>
  <si>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</si>
  <si>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</si>
  <si>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</si>
  <si>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</si>
  <si>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</si>
  <si>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</si>
  <si>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</si>
  <si>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</si>
  <si>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</si>
  <si>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</si>
  <si>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</si>
  <si>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</si>
  <si>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</si>
  <si>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</si>
  <si>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</si>
  <si>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</si>
  <si>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</si>
  <si>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</si>
  <si>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</si>
  <si>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</si>
  <si>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</si>
  <si>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</si>
  <si>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</si>
  <si>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</si>
  <si>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</si>
  <si>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</si>
  <si>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</si>
  <si>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</si>
  <si>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</si>
  <si>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</si>
  <si>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</si>
  <si>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</si>
  <si>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</si>
  <si>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</si>
  <si>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</si>
  <si>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</si>
  <si>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</si>
  <si>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</si>
  <si>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</si>
  <si>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</si>
  <si>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</si>
  <si>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</si>
  <si>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</si>
  <si>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</si>
  <si>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</si>
  <si>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</si>
  <si>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</si>
  <si>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</si>
  <si>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</si>
  <si>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</si>
  <si>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</si>
  <si>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</si>
  <si>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</si>
  <si>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</si>
  <si>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</si>
  <si>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</si>
  <si>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</si>
  <si>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</si>
  <si>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</si>
  <si>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</si>
  <si>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</si>
  <si>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</si>
  <si>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</si>
  <si>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</si>
  <si>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</si>
  <si>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</si>
  <si>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</si>
  <si>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</si>
  <si>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</si>
  <si>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</si>
  <si>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</si>
  <si>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</si>
  <si>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</si>
  <si>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</si>
  <si>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</si>
  <si>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</si>
  <si>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</si>
  <si>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</si>
  <si>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</si>
  <si>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</si>
  <si>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</si>
  <si>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</si>
  <si>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</si>
  <si>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</si>
  <si>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</si>
  <si>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</si>
  <si>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</si>
  <si>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</si>
  <si>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</si>
  <si>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</si>
  <si>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</si>
  <si>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</si>
  <si>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</si>
  <si>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</si>
  <si>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</si>
  <si>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</si>
  <si>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</si>
  <si>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</si>
  <si>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</si>
  <si>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</si>
  <si>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</si>
  <si>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</si>
  <si>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</si>
  <si>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</si>
  <si>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</si>
  <si>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</si>
  <si>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</si>
  <si>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</si>
  <si>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</si>
  <si>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</si>
  <si>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</si>
  <si>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</si>
  <si>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</si>
  <si>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</si>
  <si>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</si>
  <si>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</si>
  <si>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</si>
  <si>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</si>
  <si>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</si>
  <si>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</si>
  <si>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</si>
  <si>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</si>
  <si>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</si>
  <si>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</si>
  <si>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</si>
  <si>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</si>
  <si>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</si>
  <si>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</si>
  <si>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</si>
  <si>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</si>
  <si>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</si>
  <si>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</si>
  <si>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</si>
  <si>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</si>
  <si>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</si>
  <si>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</si>
  <si>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</si>
  <si>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</si>
  <si>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</si>
  <si>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</si>
  <si>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</si>
  <si>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</si>
  <si>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</si>
  <si>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</si>
  <si>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</si>
  <si>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</si>
  <si>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</si>
  <si>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</si>
  <si>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</si>
  <si>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</si>
  <si>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</si>
  <si>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</si>
  <si>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</si>
  <si>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</si>
  <si>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</si>
  <si>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</si>
  <si>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</si>
  <si>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</si>
  <si>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</si>
  <si>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</si>
  <si>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</si>
  <si>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</si>
  <si>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</si>
  <si>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</si>
  <si>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</si>
  <si>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</si>
  <si>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</si>
  <si>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</si>
  <si>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</si>
  <si>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</si>
  <si>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</si>
  <si>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</si>
  <si>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</si>
  <si>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</si>
  <si>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</si>
  <si>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</si>
  <si>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</si>
  <si>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</si>
  <si>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</si>
  <si>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</si>
  <si>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</si>
  <si>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</si>
  <si>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</si>
  <si>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</si>
  <si>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</si>
  <si>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</si>
  <si>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</si>
  <si>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</si>
  <si>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</si>
  <si>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</si>
  <si>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</si>
  <si>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</si>
  <si>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</si>
  <si>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</si>
  <si>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</si>
  <si>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</si>
  <si>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</si>
  <si>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</si>
  <si>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</si>
  <si>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</si>
  <si>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</si>
  <si>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</si>
  <si>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</si>
  <si>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</si>
  <si>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</si>
  <si>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</si>
  <si>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</si>
  <si>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</si>
  <si>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</si>
  <si>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</si>
  <si>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</si>
  <si>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</si>
  <si>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</si>
  <si>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</si>
  <si>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</si>
  <si>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</si>
  <si>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</si>
  <si>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</si>
  <si>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</si>
  <si>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</si>
  <si>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</si>
  <si>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</si>
  <si>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</si>
  <si>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</si>
  <si>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</si>
  <si>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</si>
  <si>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</si>
  <si>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</si>
  <si>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</si>
  <si>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</si>
  <si>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</si>
  <si>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</si>
  <si>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</si>
  <si>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</si>
  <si>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</si>
  <si>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</si>
  <si>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</si>
  <si>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</si>
  <si>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</si>
  <si>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</si>
  <si>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</si>
  <si>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</si>
  <si>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</si>
  <si>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</si>
  <si>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</si>
  <si>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</si>
  <si>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</si>
  <si>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</si>
  <si>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</si>
  <si>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</si>
  <si>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</si>
  <si>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</si>
  <si>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</si>
  <si>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</si>
  <si>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</si>
  <si>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</si>
  <si>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</si>
  <si>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</si>
  <si>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</si>
  <si>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</si>
  <si>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</si>
  <si>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</si>
  <si>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</si>
  <si>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</si>
  <si>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</si>
  <si>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</si>
  <si>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</si>
  <si>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</si>
  <si>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</si>
  <si>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</si>
  <si>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</si>
  <si>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</si>
  <si>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</si>
  <si>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</si>
  <si>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</si>
  <si>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</si>
  <si>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</si>
  <si>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</si>
  <si>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</si>
  <si>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</si>
  <si>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</si>
  <si>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</si>
  <si>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</si>
  <si>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</si>
  <si>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</si>
  <si>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</si>
  <si>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</si>
  <si>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</si>
  <si>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</si>
  <si>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</si>
  <si>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</si>
  <si>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</si>
  <si>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</si>
  <si>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</si>
  <si>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</si>
  <si>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</si>
  <si>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</si>
  <si>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</si>
  <si>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</si>
  <si>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</si>
  <si>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</si>
  <si>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</si>
  <si>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</si>
  <si>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</si>
  <si>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</si>
  <si>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</si>
  <si>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</si>
  <si>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</si>
  <si>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</si>
  <si>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</si>
  <si>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</si>
  <si>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</si>
  <si>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</si>
  <si>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</si>
  <si>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</si>
  <si>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</si>
  <si>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</si>
  <si>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</si>
  <si>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</si>
  <si>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</si>
  <si>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</si>
  <si>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</si>
  <si>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</si>
  <si>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</si>
  <si>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</si>
  <si>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</si>
  <si>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</si>
  <si>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</si>
  <si>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</si>
  <si>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</si>
  <si>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</si>
  <si>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</si>
  <si>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</si>
  <si>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</si>
  <si>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</si>
  <si>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</si>
  <si>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</si>
  <si>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</si>
  <si>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</si>
  <si>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</si>
  <si>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</si>
  <si>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</si>
  <si>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</si>
  <si>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</si>
  <si>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</si>
  <si>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</si>
  <si>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</si>
  <si>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</si>
  <si>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</si>
  <si>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</si>
  <si>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</si>
  <si>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</si>
  <si>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</si>
  <si>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</si>
  <si>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</si>
  <si>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</si>
  <si>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</si>
  <si>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</si>
  <si>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</si>
  <si>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</si>
  <si>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</si>
  <si>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</si>
  <si>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</si>
  <si>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</si>
  <si>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</si>
  <si>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</si>
  <si>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</si>
  <si>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</si>
  <si>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</si>
  <si>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</si>
  <si>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</si>
  <si>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</si>
  <si>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</si>
  <si>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</si>
  <si>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</si>
  <si>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</si>
  <si>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</si>
  <si>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</si>
  <si>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</si>
  <si>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</si>
  <si>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</si>
  <si>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</si>
  <si>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</si>
  <si>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</si>
  <si>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</si>
  <si>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</si>
  <si>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</si>
  <si>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</si>
  <si>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</si>
  <si>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</si>
  <si>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</si>
  <si>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</si>
  <si>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</si>
  <si>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</si>
  <si>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</si>
  <si>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</si>
  <si>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</si>
  <si>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</si>
  <si>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</si>
  <si>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</si>
  <si>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</si>
  <si>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</si>
  <si>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</si>
  <si>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</si>
  <si>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</si>
  <si>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</si>
  <si>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</si>
  <si>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</si>
  <si>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</si>
  <si>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</si>
  <si>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</si>
  <si>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</si>
  <si>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</si>
  <si>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</si>
  <si>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</si>
  <si>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</si>
  <si>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</si>
  <si>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</si>
  <si>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</si>
  <si>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</si>
  <si>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</si>
  <si>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</si>
  <si>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</si>
  <si>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</si>
  <si>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</si>
  <si>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</si>
  <si>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</si>
  <si>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</si>
  <si>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</si>
  <si>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</si>
  <si>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</si>
  <si>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</si>
  <si>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</si>
  <si>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</si>
  <si>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</si>
  <si>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</si>
  <si>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</si>
  <si>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</si>
  <si>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</si>
  <si>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</si>
  <si>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</si>
  <si>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</si>
  <si>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</si>
  <si>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</si>
  <si>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</si>
  <si>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</si>
  <si>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</si>
  <si>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</si>
  <si>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</si>
  <si>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</si>
  <si>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</si>
  <si>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</si>
  <si>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</si>
  <si>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</si>
  <si>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</si>
  <si>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</si>
  <si>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</si>
  <si>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</si>
  <si>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</si>
  <si>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</si>
  <si>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</si>
  <si>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</si>
  <si>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</si>
  <si>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</si>
  <si>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</si>
  <si>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</si>
  <si>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</si>
  <si>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</si>
  <si>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</si>
  <si>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</si>
  <si>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</si>
  <si>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</si>
  <si>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</si>
  <si>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</si>
  <si>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</si>
  <si>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</si>
  <si>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</si>
  <si>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</si>
  <si>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</si>
  <si>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</si>
  <si>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</si>
  <si>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</si>
  <si>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</si>
  <si>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</si>
  <si>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</si>
  <si>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</si>
  <si>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</si>
  <si>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</si>
  <si>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</si>
  <si>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</si>
  <si>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</si>
  <si>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</si>
  <si>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</si>
  <si>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</si>
  <si>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</si>
  <si>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</si>
  <si>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</si>
  <si>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</si>
  <si>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</si>
  <si>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</si>
  <si>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</si>
  <si>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</si>
  <si>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</si>
  <si>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</si>
  <si>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</si>
  <si>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</si>
  <si>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</si>
  <si>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</si>
  <si>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</si>
  <si>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</si>
  <si>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</si>
  <si>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</si>
  <si>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</si>
  <si>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</si>
  <si>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</si>
  <si>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</si>
  <si>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</si>
  <si>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</si>
  <si>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</si>
  <si>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</si>
  <si>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</si>
  <si>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</si>
  <si>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</si>
  <si>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</si>
  <si>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</si>
  <si>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</si>
  <si>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</si>
  <si>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</si>
  <si>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</si>
  <si>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</si>
  <si>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</si>
  <si>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</si>
  <si>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</si>
  <si>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</si>
  <si>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</si>
  <si>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</si>
  <si>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</si>
  <si>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</si>
  <si>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</si>
  <si>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</si>
  <si>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</si>
  <si>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</si>
  <si>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</si>
  <si>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</si>
  <si>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</si>
  <si>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</si>
  <si>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</si>
  <si>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</si>
  <si>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</si>
  <si>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</si>
  <si>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</si>
  <si>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</si>
  <si>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</si>
  <si>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</si>
  <si>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</si>
  <si>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</si>
  <si>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</si>
  <si>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</si>
  <si>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</si>
  <si>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</si>
  <si>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</si>
  <si>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</si>
  <si>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</si>
  <si>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</si>
  <si>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</si>
  <si>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</si>
  <si>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</si>
  <si>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</si>
  <si>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</si>
  <si>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</si>
  <si>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</si>
  <si>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</si>
  <si>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</si>
  <si>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</si>
  <si>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</si>
  <si>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</si>
  <si>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</si>
  <si>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</si>
  <si>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</si>
  <si>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</si>
  <si>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</si>
  <si>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</si>
  <si>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</si>
  <si>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</si>
  <si>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</si>
  <si>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</si>
  <si>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</si>
  <si>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</si>
  <si>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</si>
  <si>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</si>
  <si>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</si>
  <si>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</si>
  <si>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</si>
  <si>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</si>
  <si>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</si>
  <si>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</si>
  <si>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</si>
  <si>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</si>
  <si>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</si>
  <si>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</si>
  <si>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</si>
  <si>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</si>
  <si>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</si>
  <si>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</si>
  <si>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</si>
  <si>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</si>
  <si>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</si>
  <si>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</si>
  <si>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</si>
  <si>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</si>
  <si>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</si>
  <si>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</si>
  <si>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</si>
  <si>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</si>
  <si>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</si>
  <si>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</si>
  <si>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</si>
  <si>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</si>
  <si>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</si>
  <si>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</si>
  <si>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</si>
  <si>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</si>
  <si>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</si>
  <si>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</si>
  <si>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</si>
  <si>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</si>
  <si>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</si>
  <si>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</si>
  <si>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</si>
  <si>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</si>
  <si>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</si>
  <si>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</si>
  <si>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</si>
  <si>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</si>
  <si>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</si>
  <si>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</si>
  <si>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</si>
  <si>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</si>
  <si>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</si>
  <si>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</si>
  <si>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</si>
  <si>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</si>
  <si>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</si>
  <si>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</si>
  <si>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</si>
  <si>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</si>
  <si>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</si>
  <si>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</si>
  <si>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</si>
  <si>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</si>
  <si>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</si>
  <si>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</si>
  <si>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</si>
  <si>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</si>
  <si>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</si>
  <si>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</si>
  <si>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</si>
  <si>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</si>
  <si>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</si>
  <si>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</si>
  <si>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</si>
  <si>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</si>
  <si>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</si>
  <si>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</si>
  <si>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</si>
  <si>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</si>
  <si>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</si>
  <si>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</si>
  <si>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</si>
  <si>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</si>
  <si>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</si>
  <si>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</si>
  <si>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</si>
  <si>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</si>
  <si>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</si>
  <si>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</si>
  <si>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</si>
  <si>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</si>
  <si>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</si>
  <si>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</si>
  <si>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</si>
  <si>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</si>
  <si>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</si>
  <si>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</si>
  <si>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</si>
  <si>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</si>
  <si>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</si>
  <si>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</si>
  <si>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</si>
  <si>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</si>
  <si>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</si>
  <si>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</si>
  <si>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</si>
  <si>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</si>
  <si>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</si>
  <si>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</si>
  <si>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</si>
  <si>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</si>
  <si>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</si>
  <si>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</si>
  <si>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</si>
  <si>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</si>
  <si>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</si>
  <si>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</si>
  <si>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</si>
  <si>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</si>
  <si>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</si>
  <si>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</si>
  <si>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</si>
  <si>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</si>
  <si>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</si>
  <si>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</si>
  <si>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</si>
  <si>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</si>
  <si>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</si>
  <si>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</si>
  <si>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</si>
  <si>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</si>
  <si>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</si>
  <si>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</si>
  <si>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</si>
  <si>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</si>
  <si>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</si>
  <si>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</si>
  <si>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</si>
  <si>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</si>
  <si>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</si>
  <si>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</si>
  <si>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</si>
  <si>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</si>
  <si>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</si>
  <si>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</si>
  <si>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</si>
  <si>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</si>
  <si>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</si>
  <si>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</si>
  <si>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</si>
  <si>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</si>
  <si>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</si>
  <si>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</si>
  <si>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</si>
  <si>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</si>
  <si>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</si>
  <si>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</si>
  <si>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</si>
  <si>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</si>
  <si>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</si>
  <si>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</si>
  <si>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</si>
  <si>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</si>
  <si>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</si>
  <si>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</si>
  <si>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</si>
  <si>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</si>
  <si>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</si>
  <si>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</si>
  <si>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</si>
  <si>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</si>
  <si>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</si>
  <si>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</si>
  <si>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</si>
  <si>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</si>
  <si>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</si>
  <si>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</si>
  <si>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</si>
  <si>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</si>
  <si>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</si>
  <si>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</si>
  <si>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</si>
  <si>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</si>
  <si>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</si>
  <si>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</si>
  <si>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</si>
  <si>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</si>
  <si>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</si>
  <si>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</si>
  <si>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</si>
  <si>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</si>
  <si>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</si>
  <si>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</si>
  <si>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</si>
  <si>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</si>
  <si>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</si>
  <si>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</si>
  <si>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</si>
  <si>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</si>
  <si>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</si>
  <si>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</si>
  <si>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</si>
  <si>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</si>
  <si>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</si>
  <si>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</si>
  <si>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</si>
  <si>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</si>
  <si>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</si>
  <si>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</si>
  <si>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</si>
  <si>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</si>
  <si>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</si>
  <si>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</si>
  <si>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</si>
  <si>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</si>
  <si>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</si>
  <si>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</si>
  <si>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</si>
  <si>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</si>
  <si>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</si>
  <si>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</si>
  <si>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</si>
  <si>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</si>
  <si>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</si>
  <si>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</si>
  <si>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</si>
  <si>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</si>
  <si>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</si>
  <si>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</si>
  <si>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</si>
  <si>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</si>
  <si>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</si>
  <si>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</si>
  <si>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</si>
  <si>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</si>
  <si>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</si>
  <si>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</si>
  <si>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</si>
  <si>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</si>
  <si>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</si>
  <si>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</si>
  <si>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</si>
  <si>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</si>
  <si>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</si>
  <si>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</si>
  <si>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</si>
  <si>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</si>
  <si>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</si>
  <si>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</si>
  <si>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</si>
  <si>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</si>
  <si>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</si>
  <si>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</si>
  <si>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</si>
  <si>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</si>
  <si>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</si>
  <si>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</si>
  <si>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</si>
  <si>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</si>
  <si>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</si>
  <si>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</si>
  <si>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</si>
  <si>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</si>
  <si>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</si>
  <si>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</si>
  <si>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</si>
  <si>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</si>
  <si>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</si>
  <si>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</si>
  <si>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</si>
  <si>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</si>
  <si>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</si>
  <si>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</si>
  <si>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</si>
  <si>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</si>
  <si>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</si>
  <si>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</si>
  <si>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</si>
  <si>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</si>
  <si>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</si>
  <si>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</si>
  <si>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</si>
  <si>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</si>
  <si>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</si>
  <si>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</si>
  <si>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</si>
  <si>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</si>
  <si>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</si>
  <si>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</si>
  <si>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</si>
  <si>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</si>
  <si>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</si>
  <si>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</si>
  <si>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</si>
  <si>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</si>
  <si>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</si>
  <si>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</si>
  <si>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</si>
  <si>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</si>
  <si>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</si>
  <si>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</si>
  <si>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</si>
  <si>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</si>
  <si>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</si>
  <si>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</si>
  <si>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</si>
  <si>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</si>
  <si>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</si>
  <si>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</si>
  <si>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</si>
  <si>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</si>
  <si>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</si>
  <si>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</si>
  <si>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</si>
  <si>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</si>
  <si>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</si>
  <si>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</si>
  <si>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</si>
  <si>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</si>
  <si>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</si>
  <si>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</si>
  <si>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</si>
  <si>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</si>
  <si>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</si>
  <si>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</si>
  <si>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</si>
  <si>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</si>
  <si>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</si>
  <si>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</si>
  <si>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</si>
  <si>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</si>
  <si>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</si>
  <si>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</si>
  <si>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</si>
  <si>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</si>
  <si>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</si>
  <si>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</si>
  <si>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</si>
  <si>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</si>
  <si>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</si>
  <si>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</si>
  <si>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</si>
  <si>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</si>
  <si>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</si>
  <si>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</si>
  <si>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</si>
  <si>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</si>
  <si>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</si>
  <si>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</si>
  <si>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</si>
  <si>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</si>
  <si>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</si>
  <si>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</si>
  <si>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</si>
  <si>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</si>
  <si>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</si>
  <si>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</si>
  <si>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</si>
  <si>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</si>
  <si>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</si>
  <si>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</si>
  <si>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</si>
  <si>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</si>
  <si>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</si>
  <si>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</si>
  <si>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</si>
  <si>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</si>
  <si>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</si>
  <si>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</si>
  <si>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</si>
  <si>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</si>
  <si>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</si>
  <si>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</si>
  <si>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</si>
  <si>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</si>
  <si>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</si>
  <si>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</si>
  <si>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</si>
  <si>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</si>
  <si>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</si>
  <si>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</si>
  <si>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</si>
  <si>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</si>
  <si>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</si>
  <si>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</si>
  <si>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</si>
  <si>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</si>
  <si>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</si>
  <si>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</si>
  <si>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</si>
  <si>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</si>
  <si>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</si>
  <si>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</si>
  <si>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</si>
  <si>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</si>
  <si>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</si>
  <si>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</si>
  <si>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</si>
  <si>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</si>
  <si>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</si>
  <si>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</si>
  <si>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</si>
  <si>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</si>
  <si>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</si>
  <si>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</si>
  <si>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</si>
  <si>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</si>
  <si>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</si>
  <si>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</si>
  <si>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</si>
  <si>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</si>
  <si>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</si>
  <si>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</si>
  <si>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</si>
  <si>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</si>
  <si>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</si>
  <si>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</si>
  <si>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</si>
  <si>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</si>
  <si>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</si>
  <si>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</si>
  <si>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</si>
  <si>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</si>
  <si>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</si>
  <si>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</si>
  <si>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</si>
  <si>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</si>
  <si>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</si>
  <si>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</si>
  <si>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</si>
  <si>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</si>
  <si>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</si>
  <si>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</si>
  <si>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</si>
  <si>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</si>
  <si>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</si>
  <si>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</si>
  <si>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</si>
  <si>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</si>
  <si>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</si>
  <si>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</si>
  <si>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</si>
  <si>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</si>
  <si>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</si>
  <si>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</si>
  <si>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</si>
  <si>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</si>
  <si>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</si>
  <si>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</si>
  <si>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</si>
  <si>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</si>
  <si>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</si>
  <si>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</si>
  <si>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</si>
  <si>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</si>
  <si>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</si>
  <si>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</si>
  <si>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</si>
  <si>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</si>
  <si>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</si>
  <si>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</si>
  <si>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</si>
  <si>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</si>
  <si>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</si>
  <si>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</si>
  <si>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</si>
  <si>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</si>
  <si>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</si>
  <si>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</si>
  <si>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</si>
  <si>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</si>
  <si>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</si>
  <si>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</si>
  <si>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</si>
  <si>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</si>
  <si>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</si>
  <si>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</si>
  <si>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</si>
  <si>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</si>
  <si>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</si>
  <si>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</si>
  <si>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</si>
  <si>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</si>
  <si>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</si>
  <si>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</si>
  <si>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</si>
  <si>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</si>
  <si>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</si>
  <si>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</si>
  <si>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</si>
  <si>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</si>
  <si>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</si>
  <si>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</si>
  <si>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</si>
  <si>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</si>
  <si>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</si>
  <si>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</si>
  <si>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</si>
  <si>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</si>
  <si>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</si>
  <si>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</si>
  <si>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</si>
  <si>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</si>
  <si>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</si>
  <si>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</si>
  <si>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</si>
  <si>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</si>
  <si>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</si>
  <si>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</si>
  <si>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</si>
  <si>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</si>
  <si>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</si>
  <si>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</si>
  <si>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</si>
  <si>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</si>
  <si>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</si>
  <si>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</si>
  <si>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</si>
  <si>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</si>
  <si>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</si>
  <si>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</si>
  <si>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</si>
  <si>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</si>
  <si>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</si>
  <si>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</si>
  <si>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</si>
  <si>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</si>
  <si>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</si>
  <si>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</si>
  <si>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</si>
  <si>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</si>
  <si>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</si>
  <si>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</si>
  <si>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</si>
  <si>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</si>
  <si>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</si>
  <si>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</si>
  <si>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</si>
  <si>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</si>
  <si>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</si>
  <si>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</si>
  <si>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</si>
  <si>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</si>
  <si>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</si>
  <si>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</si>
  <si>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</si>
  <si>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</si>
  <si>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</si>
  <si>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</si>
  <si>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</si>
  <si>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</si>
  <si>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</si>
  <si>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</si>
  <si>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</si>
  <si>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</si>
  <si>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</si>
  <si>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</si>
  <si>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</si>
  <si>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</si>
  <si>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</si>
  <si>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</si>
  <si>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</si>
  <si>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</si>
  <si>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</si>
  <si>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</si>
  <si>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</si>
  <si>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</si>
  <si>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</si>
  <si>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</si>
  <si>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</si>
  <si>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</si>
  <si>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</si>
  <si>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</si>
  <si>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</si>
  <si>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</si>
  <si>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</si>
  <si>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</si>
  <si>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</si>
  <si>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</si>
  <si>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</si>
  <si>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</si>
  <si>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</si>
  <si>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</si>
  <si>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</si>
  <si>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</si>
  <si>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</si>
  <si>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</si>
  <si>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</si>
  <si>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</si>
  <si>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</si>
  <si>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</si>
  <si>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</si>
  <si>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</si>
  <si>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</si>
  <si>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</si>
  <si>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</si>
  <si>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</si>
  <si>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</si>
  <si>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</si>
  <si>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</si>
  <si>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</si>
  <si>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</si>
  <si>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</si>
  <si>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</si>
  <si>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</si>
  <si>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</si>
  <si>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</si>
  <si>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</si>
  <si>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</si>
  <si>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</si>
  <si>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</si>
  <si>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</si>
  <si>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</si>
  <si>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</si>
  <si>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</si>
  <si>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</si>
  <si>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</si>
  <si>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</si>
  <si>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</si>
  <si>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</si>
  <si>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</si>
  <si>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</si>
  <si>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</si>
  <si>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</si>
  <si>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</si>
  <si>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</si>
  <si>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</si>
  <si>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</si>
  <si>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</si>
  <si>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</si>
  <si>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</si>
  <si>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</si>
  <si>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</si>
  <si>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</si>
  <si>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</si>
  <si>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</si>
  <si>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</si>
  <si>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</si>
  <si>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</si>
  <si>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</si>
  <si>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</si>
  <si>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</si>
  <si>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</si>
  <si>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</si>
  <si>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</si>
  <si>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</si>
  <si>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</si>
  <si>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</si>
  <si>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</si>
  <si>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</si>
  <si>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</si>
  <si>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</si>
  <si>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</si>
  <si>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</si>
  <si>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</si>
  <si>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</si>
  <si>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</si>
  <si>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</si>
  <si>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</si>
  <si>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</si>
  <si>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</si>
  <si>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</si>
  <si>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</si>
  <si>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</si>
  <si>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</si>
  <si>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</si>
  <si>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</si>
  <si>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</si>
  <si>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</si>
  <si>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</si>
  <si>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</si>
  <si>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</si>
  <si>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</si>
  <si>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</si>
  <si>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</si>
  <si>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</si>
  <si>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</si>
  <si>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</si>
  <si>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</si>
  <si>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</si>
  <si>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</si>
  <si>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</si>
  <si>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</si>
  <si>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</si>
  <si>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</si>
  <si>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</si>
  <si>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</si>
  <si>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</si>
  <si>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</si>
  <si>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</si>
  <si>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</si>
  <si>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</si>
  <si>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</si>
  <si>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</si>
  <si>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</si>
  <si>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</si>
  <si>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</si>
  <si>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</si>
  <si>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</si>
  <si>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</si>
  <si>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</si>
  <si>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</si>
  <si>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</si>
  <si>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</si>
  <si>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</si>
  <si>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</si>
  <si>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</si>
  <si>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</si>
  <si>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</si>
  <si>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</si>
  <si>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</si>
  <si>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</si>
  <si>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</si>
  <si>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</si>
  <si>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</si>
  <si>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</si>
  <si>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</si>
  <si>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</si>
  <si>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</si>
  <si>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</si>
  <si>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</si>
  <si>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</si>
  <si>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</si>
  <si>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</si>
  <si>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</si>
  <si>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</si>
  <si>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</si>
  <si>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</si>
  <si>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</si>
  <si>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</si>
  <si>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</si>
  <si>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</si>
  <si>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</si>
  <si>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</si>
  <si>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</si>
  <si>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</si>
  <si>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</si>
  <si>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</si>
  <si>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</si>
  <si>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</si>
  <si>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</si>
  <si>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</si>
  <si>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</si>
  <si>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</si>
  <si>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</si>
  <si>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</si>
  <si>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</si>
  <si>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</si>
  <si>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</si>
  <si>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</si>
  <si>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</si>
  <si>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</si>
  <si>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</si>
  <si>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</si>
  <si>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</si>
  <si>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</si>
  <si>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</si>
  <si>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</si>
  <si>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</si>
  <si>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</si>
  <si>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</si>
  <si>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</si>
  <si>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</si>
  <si>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</si>
  <si>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</si>
  <si>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</si>
  <si>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</si>
  <si>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</si>
  <si>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</si>
  <si>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</si>
  <si>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</si>
  <si>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</si>
  <si>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</si>
  <si>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</si>
  <si>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</si>
  <si>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</si>
  <si>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</si>
  <si>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</si>
  <si>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</si>
  <si>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</si>
  <si>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</si>
  <si>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</si>
  <si>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</si>
  <si>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</si>
  <si>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</si>
  <si>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</si>
  <si>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</si>
  <si>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</si>
  <si>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</si>
  <si>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</si>
  <si>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</si>
  <si>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</si>
  <si>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</si>
  <si>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</si>
  <si>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</si>
  <si>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</si>
  <si>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</si>
  <si>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</si>
  <si>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</si>
  <si>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</si>
  <si>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</si>
  <si>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</si>
  <si>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</si>
  <si>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</si>
  <si>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</si>
  <si>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</si>
  <si>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</si>
  <si>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</si>
  <si>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</si>
  <si>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</si>
  <si>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</si>
  <si>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</si>
  <si>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</si>
  <si>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</si>
  <si>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</si>
  <si>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</si>
  <si>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</si>
  <si>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</si>
  <si>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</si>
  <si>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</si>
  <si>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</si>
  <si>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</si>
  <si>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</si>
  <si>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</si>
  <si>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</si>
  <si>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</si>
  <si>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</si>
  <si>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</si>
  <si>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</si>
  <si>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</si>
  <si>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</si>
  <si>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</si>
  <si>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</si>
  <si>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</si>
  <si>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</si>
  <si>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</si>
  <si>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</si>
  <si>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</si>
  <si>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</si>
  <si>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</si>
  <si>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</si>
  <si>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</si>
  <si>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</si>
  <si>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</si>
  <si>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</si>
  <si>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</si>
  <si>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</si>
  <si>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</si>
  <si>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</si>
  <si>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</si>
  <si>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</si>
  <si>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</si>
  <si>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</si>
  <si>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</si>
  <si>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</si>
  <si>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</si>
  <si>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</si>
  <si>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</si>
  <si>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</si>
  <si>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</si>
  <si>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</si>
  <si>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</si>
  <si>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</si>
  <si>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</si>
  <si>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</si>
  <si>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</si>
  <si>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</si>
  <si>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</si>
  <si>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</si>
  <si>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</si>
  <si>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</si>
  <si>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</si>
  <si>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</si>
  <si>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</si>
  <si>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</si>
  <si>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</si>
  <si>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</si>
  <si>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</si>
  <si>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</si>
  <si>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</si>
  <si>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</si>
  <si>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</si>
  <si>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</si>
  <si>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</si>
  <si>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</si>
  <si>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</si>
  <si>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</si>
  <si>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</si>
  <si>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</si>
  <si>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</si>
  <si>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</si>
  <si>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</si>
  <si>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</si>
  <si>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</si>
  <si>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</si>
  <si>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</si>
  <si>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</si>
  <si>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</si>
  <si>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</si>
  <si>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</si>
  <si>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</si>
  <si>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</si>
  <si>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</si>
  <si>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</si>
  <si>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</si>
  <si>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</si>
  <si>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</si>
  <si>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</si>
  <si>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</si>
  <si>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</si>
  <si>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</si>
  <si>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</si>
  <si>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</si>
  <si>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</si>
  <si>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</si>
  <si>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</si>
  <si>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</si>
  <si>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</si>
  <si>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</si>
  <si>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</si>
  <si>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</si>
  <si>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</si>
  <si>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</si>
  <si>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</si>
  <si>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</si>
  <si>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</si>
  <si>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</si>
  <si>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</si>
  <si>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</si>
  <si>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</si>
  <si>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</si>
  <si>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</si>
  <si>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</si>
  <si>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</si>
  <si>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</si>
  <si>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</si>
  <si>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</si>
  <si>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</si>
  <si>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</si>
  <si>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</si>
  <si>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</si>
  <si>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</si>
  <si>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</si>
  <si>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</si>
  <si>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</si>
  <si>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</si>
  <si>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</si>
  <si>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</si>
  <si>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</si>
  <si>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</si>
  <si>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</si>
  <si>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</si>
  <si>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</si>
  <si>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</si>
  <si>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</si>
  <si>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</si>
  <si>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</si>
  <si>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</si>
  <si>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</si>
  <si>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</si>
  <si>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</si>
  <si>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</si>
  <si>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</si>
  <si>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</si>
  <si>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</si>
  <si>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</si>
  <si>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</si>
  <si>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</si>
  <si>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</si>
  <si>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</si>
  <si>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</si>
  <si>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</si>
  <si>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</si>
  <si>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</si>
  <si>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</si>
  <si>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</si>
  <si>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</si>
  <si>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</si>
  <si>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</si>
  <si>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</si>
  <si>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</si>
  <si>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</si>
  <si>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</si>
  <si>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</si>
  <si>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</si>
  <si>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</si>
  <si>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</si>
  <si>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</si>
  <si>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</si>
  <si>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</si>
  <si>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</si>
  <si>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</si>
  <si>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</si>
  <si>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</si>
  <si>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</si>
  <si>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</si>
  <si>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</si>
  <si>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</si>
  <si>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</si>
  <si>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</si>
  <si>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</si>
  <si>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</si>
  <si>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</si>
  <si>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</si>
  <si>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</si>
  <si>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</si>
  <si>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</si>
  <si>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</si>
  <si>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</si>
  <si>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</si>
  <si>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</si>
  <si>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</si>
  <si>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</si>
  <si>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</si>
  <si>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</si>
  <si>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</si>
  <si>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</si>
  <si>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</si>
  <si>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</si>
  <si>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</si>
  <si>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</si>
  <si>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</si>
  <si>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</si>
  <si>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</si>
  <si>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</si>
  <si>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</si>
  <si>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</si>
  <si>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</si>
  <si>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</si>
  <si>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</si>
  <si>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</si>
  <si>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</si>
  <si>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</si>
  <si>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</si>
  <si>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</si>
  <si>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</si>
  <si>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</si>
  <si>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</si>
  <si>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</si>
  <si>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</si>
  <si>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</si>
  <si>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</si>
  <si>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</si>
  <si>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</si>
  <si>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</si>
  <si>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</si>
  <si>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</si>
  <si>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</si>
  <si>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</si>
  <si>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</si>
  <si>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</si>
  <si>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</si>
  <si>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</si>
  <si>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</si>
  <si>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</si>
  <si>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</si>
  <si>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</si>
  <si>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</si>
  <si>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</si>
  <si>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</si>
  <si>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</si>
  <si>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</si>
  <si>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</si>
  <si>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</si>
  <si>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</si>
  <si>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</si>
  <si>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</si>
  <si>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</si>
  <si>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</si>
  <si>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</si>
  <si>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</si>
  <si>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</si>
  <si>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</si>
  <si>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</si>
  <si>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</si>
  <si>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</si>
  <si>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</si>
  <si>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</si>
  <si>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</si>
  <si>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</si>
  <si>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</si>
  <si>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</si>
  <si>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</si>
  <si>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</si>
  <si>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</si>
  <si>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</si>
  <si>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</si>
  <si>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</si>
  <si>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</si>
  <si>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</si>
  <si>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</si>
  <si>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</si>
  <si>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</si>
  <si>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</si>
  <si>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</si>
  <si>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</si>
  <si>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</si>
  <si>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</si>
  <si>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</si>
  <si>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</si>
  <si>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</si>
  <si>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</si>
  <si>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</si>
  <si>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</si>
  <si>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</si>
  <si>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</si>
  <si>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</si>
  <si>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</si>
  <si>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</si>
  <si>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</si>
  <si>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</si>
  <si>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</si>
  <si>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</si>
  <si>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</si>
  <si>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</si>
  <si>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</si>
  <si>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</si>
  <si>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</si>
  <si>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</si>
  <si>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</si>
  <si>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</si>
  <si>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</si>
  <si>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</si>
  <si>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</si>
  <si>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</si>
  <si>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</si>
  <si>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</si>
  <si>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</si>
  <si>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</si>
  <si>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</si>
  <si>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</si>
  <si>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</si>
  <si>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</si>
  <si>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</si>
  <si>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</si>
  <si>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</si>
  <si>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</si>
  <si>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</si>
  <si>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</si>
  <si>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</si>
  <si>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</si>
  <si>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</si>
  <si>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</si>
  <si>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</si>
  <si>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</si>
  <si>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</si>
  <si>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</si>
  <si>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</si>
  <si>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</si>
  <si>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</si>
  <si>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</si>
  <si>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</si>
  <si>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</si>
  <si>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</si>
  <si>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</si>
  <si>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</si>
  <si>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</si>
  <si>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</si>
  <si>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</si>
  <si>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</si>
  <si>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</si>
  <si>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</si>
  <si>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</si>
  <si>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</si>
  <si>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</si>
  <si>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</si>
  <si>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</si>
  <si>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</si>
  <si>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</si>
  <si>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</si>
  <si>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</si>
  <si>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</si>
  <si>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</si>
  <si>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</si>
  <si>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</si>
  <si>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</si>
  <si>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</si>
  <si>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</si>
  <si>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</si>
  <si>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</si>
  <si>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</si>
  <si>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</si>
  <si>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</si>
  <si>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</si>
  <si>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</si>
  <si>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</si>
  <si>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</si>
  <si>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</si>
  <si>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</si>
  <si>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</si>
  <si>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</si>
  <si>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</si>
  <si>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</si>
  <si>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</si>
  <si>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</si>
  <si>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</si>
  <si>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</si>
  <si>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</si>
  <si>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</si>
  <si>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</si>
  <si>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</si>
  <si>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</si>
  <si>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</si>
  <si>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</si>
  <si>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</si>
  <si>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</si>
  <si>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</si>
  <si>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</si>
  <si>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</si>
  <si>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</si>
  <si>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</si>
  <si>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</si>
  <si>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</si>
  <si>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</si>
  <si>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</si>
  <si>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</si>
  <si>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</si>
  <si>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</si>
  <si>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</si>
  <si>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</si>
  <si>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</si>
  <si>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</si>
  <si>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</si>
  <si>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</si>
  <si>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</si>
  <si>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</si>
  <si>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</si>
  <si>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</si>
  <si>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</si>
  <si>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</si>
  <si>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</si>
  <si>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</si>
  <si>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</si>
  <si>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</si>
  <si>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</si>
  <si>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</si>
  <si>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</si>
  <si>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</si>
  <si>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</si>
  <si>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</si>
  <si>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</si>
  <si>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</si>
  <si>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</si>
  <si>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</si>
  <si>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</si>
  <si>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</si>
  <si>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</si>
  <si>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</si>
  <si>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</si>
  <si>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</si>
  <si>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</si>
  <si>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</si>
  <si>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</si>
  <si>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</si>
  <si>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</si>
  <si>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</si>
  <si>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</si>
  <si>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</si>
  <si>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</si>
  <si>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</si>
  <si>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</si>
  <si>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</si>
  <si>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</si>
  <si>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</si>
  <si>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</si>
  <si>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</si>
  <si>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</si>
  <si>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</si>
  <si>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</si>
  <si>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</si>
  <si>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</si>
  <si>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</si>
  <si>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</si>
  <si>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</si>
  <si>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</si>
  <si>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</si>
  <si>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</si>
  <si>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</si>
  <si>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</si>
  <si>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</si>
  <si>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</si>
  <si>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</si>
  <si>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</si>
  <si>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</si>
  <si>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</si>
  <si>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</si>
  <si>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</si>
  <si>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</si>
  <si>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</si>
  <si>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</si>
  <si>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</si>
  <si>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</si>
  <si>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</si>
  <si>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</si>
  <si>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</si>
  <si>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</si>
  <si>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</si>
  <si>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</si>
  <si>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</si>
  <si>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</si>
  <si>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</si>
  <si>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</si>
  <si>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</si>
  <si>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</si>
  <si>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</si>
  <si>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</si>
  <si>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</si>
  <si>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</si>
  <si>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</si>
  <si>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</si>
  <si>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</si>
  <si>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</si>
  <si>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</si>
  <si>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</si>
  <si>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</si>
  <si>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</si>
  <si>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</si>
  <si>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</si>
  <si>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</si>
  <si>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</si>
  <si>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</si>
  <si>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</si>
  <si>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</si>
  <si>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</si>
  <si>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</si>
  <si>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</si>
  <si>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</si>
  <si>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</si>
  <si>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</si>
  <si>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</si>
  <si>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</si>
  <si>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</si>
  <si>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</si>
  <si>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</si>
  <si>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</si>
  <si>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</si>
  <si>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</si>
  <si>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</si>
  <si>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</si>
  <si>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</si>
  <si>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</si>
  <si>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</si>
  <si>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</si>
  <si>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</si>
  <si>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</si>
  <si>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</si>
  <si>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</si>
  <si>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</si>
  <si>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</si>
  <si>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</si>
  <si>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</si>
  <si>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</si>
  <si>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</si>
  <si>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</si>
  <si>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</si>
  <si>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</si>
  <si>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</si>
  <si>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</si>
  <si>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</si>
  <si>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</si>
  <si>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</si>
  <si>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</si>
  <si>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</si>
  <si>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</si>
  <si>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</si>
  <si>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</si>
  <si>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</si>
  <si>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</si>
  <si>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</si>
  <si>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</si>
  <si>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</si>
  <si>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</si>
  <si>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</si>
  <si>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</si>
  <si>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</si>
  <si>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</si>
  <si>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</si>
  <si>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</si>
  <si>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</si>
  <si>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</si>
  <si>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</si>
  <si>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</si>
  <si>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</si>
  <si>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</si>
  <si>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</si>
  <si>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</si>
  <si>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</si>
  <si>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</si>
  <si>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</si>
  <si>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</si>
  <si>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</si>
  <si>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</si>
  <si>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</si>
  <si>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</si>
  <si>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</si>
  <si>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</si>
  <si>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</si>
  <si>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</si>
  <si>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</si>
  <si>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</si>
  <si>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</si>
  <si>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</si>
  <si>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</si>
  <si>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</si>
  <si>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</si>
  <si>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</si>
  <si>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</si>
  <si>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</si>
  <si>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</si>
  <si>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</si>
  <si>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</si>
  <si>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</si>
  <si>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</si>
  <si>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</si>
  <si>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</si>
  <si>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</si>
  <si>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</si>
  <si>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</si>
  <si>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</si>
  <si>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</si>
  <si>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</si>
  <si>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</si>
  <si>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</si>
  <si>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</si>
  <si>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</si>
  <si>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</si>
  <si>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</si>
  <si>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</si>
  <si>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</si>
  <si>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</si>
  <si>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</si>
  <si>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</si>
  <si>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</si>
  <si>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</si>
  <si>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</si>
  <si>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</si>
  <si>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</si>
  <si>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</si>
  <si>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</si>
  <si>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</si>
  <si>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</si>
  <si>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</si>
  <si>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</si>
  <si>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</si>
  <si>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</si>
  <si>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</si>
  <si>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</si>
  <si>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</si>
  <si>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</si>
  <si>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</si>
  <si>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</si>
  <si>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</si>
  <si>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</si>
  <si>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</si>
  <si>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</si>
  <si>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</si>
  <si>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</si>
  <si>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</si>
  <si>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</si>
  <si>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</si>
  <si>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</si>
  <si>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</si>
  <si>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</si>
  <si>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</si>
  <si>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</si>
  <si>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</si>
  <si>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</si>
  <si>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</si>
  <si>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</si>
  <si>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</si>
  <si>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</si>
  <si>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</si>
  <si>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</si>
  <si>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</si>
  <si>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</si>
  <si>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</si>
  <si>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</si>
  <si>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</si>
  <si>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</si>
  <si>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</si>
  <si>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</si>
  <si>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</si>
  <si>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</si>
  <si>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</si>
  <si>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</si>
  <si>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</si>
  <si>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</si>
  <si>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</si>
  <si>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</si>
  <si>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</si>
  <si>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</si>
  <si>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</si>
  <si>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</si>
  <si>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</si>
  <si>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</si>
  <si>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</si>
  <si>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</si>
  <si>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</si>
  <si>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</si>
  <si>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</si>
  <si>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</si>
  <si>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</si>
  <si>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</si>
  <si>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</si>
  <si>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</si>
  <si>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</si>
  <si>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</si>
  <si>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</si>
  <si>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</si>
  <si>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</si>
  <si>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</si>
  <si>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</si>
  <si>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</si>
  <si>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</si>
  <si>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</si>
  <si>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</si>
  <si>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</si>
  <si>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</si>
  <si>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</si>
  <si>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</si>
  <si>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</si>
  <si>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</si>
  <si>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</si>
  <si>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</si>
  <si>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</si>
  <si>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</si>
  <si>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</si>
  <si>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</si>
  <si>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</si>
  <si>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</si>
  <si>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</si>
  <si>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</si>
  <si>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</si>
  <si>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</si>
  <si>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</si>
  <si>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</si>
  <si>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</si>
  <si>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</si>
  <si>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</si>
  <si>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</si>
  <si>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</si>
  <si>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</si>
  <si>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</si>
  <si>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</si>
  <si>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</si>
  <si>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</si>
  <si>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</si>
  <si>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</si>
  <si>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</si>
  <si>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</si>
  <si>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</si>
  <si>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</si>
  <si>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</si>
  <si>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</si>
  <si>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</si>
  <si>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</si>
  <si>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</si>
  <si>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</si>
  <si>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</si>
  <si>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</si>
  <si>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</si>
  <si>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</si>
  <si>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</si>
  <si>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</si>
  <si>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</si>
  <si>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</si>
  <si>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</si>
  <si>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</si>
  <si>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</si>
  <si>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</si>
  <si>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</si>
  <si>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</si>
  <si>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</si>
  <si>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</si>
  <si>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</si>
  <si>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</si>
  <si>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</si>
  <si>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</si>
  <si>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</si>
  <si>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</si>
  <si>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</si>
  <si>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</si>
  <si>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</si>
  <si>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</si>
  <si>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</si>
  <si>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</si>
  <si>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</si>
  <si>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</si>
  <si>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</si>
  <si>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</si>
  <si>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</si>
  <si>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</si>
  <si>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</si>
  <si>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</si>
  <si>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</si>
  <si>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</si>
  <si>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</si>
  <si>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</si>
  <si>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</si>
  <si>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</si>
  <si>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</si>
  <si>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</si>
  <si>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</si>
  <si>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</si>
  <si>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</si>
  <si>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</si>
  <si>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</si>
  <si>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</si>
  <si>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</si>
  <si>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</si>
  <si>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</si>
  <si>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</si>
  <si>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</si>
  <si>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</si>
  <si>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</si>
  <si>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</si>
  <si>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</si>
  <si>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</si>
  <si>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</si>
  <si>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</si>
  <si>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</si>
  <si>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</si>
  <si>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</si>
  <si>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</si>
  <si>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</si>
  <si>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</si>
  <si>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</si>
  <si>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</si>
  <si>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</si>
  <si>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</si>
  <si>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</si>
  <si>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</si>
  <si>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</si>
  <si>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</si>
  <si>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</si>
  <si>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</si>
  <si>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</si>
  <si>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</si>
  <si>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</si>
  <si>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</si>
  <si>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</si>
  <si>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</si>
  <si>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</si>
  <si>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</si>
  <si>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</si>
  <si>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</si>
  <si>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</si>
  <si>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</si>
  <si>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</si>
  <si>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</si>
  <si>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</si>
  <si>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</si>
  <si>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</si>
  <si>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</si>
  <si>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</si>
  <si>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</si>
  <si>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</si>
  <si>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</si>
  <si>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</si>
  <si>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</si>
  <si>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</si>
  <si>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</si>
  <si>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</si>
  <si>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</si>
  <si>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</si>
  <si>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</si>
  <si>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</si>
  <si>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</si>
  <si>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</si>
  <si>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</si>
  <si>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</si>
  <si>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</si>
  <si>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</si>
  <si>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</si>
  <si>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</si>
  <si>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</si>
  <si>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</si>
  <si>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</si>
  <si>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</si>
  <si>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</si>
  <si>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</si>
  <si>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</si>
  <si>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</si>
  <si>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</si>
  <si>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</si>
  <si>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</si>
  <si>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</si>
  <si>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</si>
  <si>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</si>
  <si>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</si>
  <si>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</si>
  <si>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</si>
  <si>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</si>
  <si>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</si>
  <si>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</si>
  <si>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</si>
  <si>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</si>
  <si>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</si>
  <si>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</si>
  <si>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</si>
  <si>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</si>
  <si>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</si>
  <si>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</si>
  <si>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</si>
  <si>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</si>
  <si>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</si>
  <si>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</si>
  <si>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</si>
  <si>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</si>
  <si>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</si>
  <si>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</si>
  <si>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</si>
  <si>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</si>
  <si>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</si>
  <si>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</si>
  <si>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</si>
  <si>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</si>
  <si>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</si>
  <si>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</si>
  <si>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</si>
  <si>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</si>
  <si>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</si>
  <si>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</si>
  <si>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</si>
  <si>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</si>
  <si>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</si>
  <si>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</si>
  <si>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</si>
  <si>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</si>
  <si>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</si>
  <si>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</si>
  <si>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</si>
  <si>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</si>
  <si>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</si>
  <si>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</si>
  <si>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</si>
  <si>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</si>
  <si>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</si>
  <si>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</si>
  <si>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</si>
  <si>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</si>
  <si>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</si>
  <si>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</si>
  <si>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</si>
  <si>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</si>
  <si>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</si>
  <si>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</si>
  <si>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</si>
  <si>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</si>
  <si>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</si>
  <si>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</si>
  <si>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</si>
  <si>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</si>
  <si>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</si>
  <si>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</si>
  <si>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</si>
  <si>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</si>
  <si>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</si>
  <si>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</si>
  <si>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</si>
  <si>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</si>
  <si>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</si>
  <si>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</si>
  <si>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</si>
  <si>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</si>
  <si>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</si>
  <si>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</si>
  <si>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</si>
  <si>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</si>
  <si>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</si>
  <si>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</si>
  <si>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</si>
  <si>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</si>
  <si>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</si>
  <si>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</si>
  <si>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</si>
  <si>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</si>
  <si>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</si>
  <si>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</si>
  <si>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</si>
  <si>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</si>
  <si>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</si>
  <si>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</si>
  <si>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</si>
  <si>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</si>
  <si>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</si>
  <si>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</si>
  <si>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</si>
  <si>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</si>
  <si>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</si>
  <si>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</si>
  <si>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</si>
  <si>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</si>
  <si>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</si>
  <si>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</si>
  <si>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</si>
  <si>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</si>
  <si>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</si>
  <si>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</si>
  <si>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</si>
  <si>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</si>
  <si>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</si>
  <si>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</si>
  <si>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</si>
  <si>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</si>
  <si>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</si>
  <si>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</si>
  <si>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</si>
  <si>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</si>
  <si>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</si>
  <si>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</si>
  <si>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</si>
  <si>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</si>
  <si>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</si>
  <si>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</si>
  <si>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</si>
  <si>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</si>
  <si>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</si>
  <si>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</si>
  <si>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</si>
  <si>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</si>
  <si>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</si>
  <si>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</si>
  <si>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</si>
  <si>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</si>
  <si>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</si>
  <si>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</si>
  <si>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</si>
  <si>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</si>
  <si>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</si>
  <si>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</si>
  <si>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</si>
  <si>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</si>
  <si>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</si>
  <si>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</si>
  <si>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</si>
  <si>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</si>
  <si>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</si>
  <si>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</si>
  <si>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</si>
  <si>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</si>
  <si>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</si>
  <si>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</si>
  <si>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</si>
  <si>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</si>
  <si>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</si>
  <si>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</si>
  <si>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</si>
  <si>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</si>
  <si>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</si>
  <si>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</si>
  <si>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</si>
  <si>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</si>
  <si>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</si>
  <si>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</si>
  <si>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</si>
  <si>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</si>
  <si>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</si>
  <si>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</si>
  <si>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</si>
  <si>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</si>
  <si>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</si>
  <si>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</si>
  <si>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</si>
  <si>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</si>
  <si>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</si>
  <si>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</si>
  <si>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</si>
  <si>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</si>
  <si>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</si>
  <si>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</si>
  <si>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</si>
  <si>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</si>
  <si>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</si>
  <si>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</si>
  <si>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</si>
  <si>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</si>
  <si>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</si>
  <si>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</si>
  <si>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</si>
  <si>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</si>
  <si>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</si>
  <si>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</si>
  <si>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</si>
  <si>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</si>
  <si>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</si>
  <si>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</si>
  <si>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</si>
  <si>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</si>
  <si>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</si>
  <si>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</si>
  <si>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</si>
  <si>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</si>
  <si>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</si>
  <si>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</si>
  <si>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</si>
  <si>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</si>
  <si>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</si>
  <si>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</si>
  <si>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</si>
  <si>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</si>
  <si>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</si>
  <si>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</si>
  <si>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</si>
  <si>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</si>
  <si>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</si>
  <si>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</si>
  <si>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</si>
  <si>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</si>
  <si>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</si>
  <si>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</si>
  <si>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</si>
  <si>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</si>
  <si>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</si>
  <si>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</si>
  <si>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</si>
  <si>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</si>
  <si>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</si>
  <si>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</si>
  <si>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</si>
  <si>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</si>
  <si>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</si>
  <si>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</si>
  <si>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</si>
  <si>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</si>
  <si>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</si>
  <si>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</si>
  <si>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</si>
  <si>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</si>
  <si>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</si>
  <si>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</si>
  <si>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</si>
  <si>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</si>
  <si>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</si>
  <si>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</si>
  <si>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</si>
  <si>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</si>
  <si>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</si>
  <si>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</si>
  <si>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</si>
  <si>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</si>
  <si>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</si>
  <si>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</si>
  <si>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</si>
  <si>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</si>
  <si>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</si>
  <si>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</si>
  <si>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</si>
  <si>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</si>
  <si>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</si>
  <si>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</si>
  <si>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</si>
  <si>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</si>
  <si>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</si>
  <si>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</si>
  <si>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</si>
  <si>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</si>
  <si>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</si>
  <si>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</si>
  <si>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</si>
  <si>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</si>
  <si>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</si>
  <si>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</si>
  <si>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</si>
  <si>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</si>
  <si>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</si>
  <si>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</si>
  <si>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</si>
  <si>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</si>
  <si>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</si>
  <si>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</si>
  <si>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</si>
  <si>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</si>
  <si>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</si>
  <si>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</si>
  <si>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</si>
  <si>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</si>
  <si>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</si>
  <si>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</si>
  <si>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</si>
  <si>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</si>
  <si>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</si>
  <si>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</si>
  <si>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</si>
  <si>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</si>
  <si>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</si>
  <si>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</si>
  <si>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</si>
  <si>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</si>
  <si>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</si>
  <si>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</si>
  <si>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</si>
  <si>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</si>
  <si>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</si>
  <si>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</si>
  <si>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</si>
  <si>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</si>
  <si>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</si>
  <si>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</si>
  <si>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</si>
  <si>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</si>
  <si>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</si>
  <si>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</si>
  <si>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</si>
  <si>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</si>
  <si>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</si>
  <si>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</si>
  <si>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</si>
  <si>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</si>
  <si>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</si>
  <si>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</si>
  <si>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</si>
  <si>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</si>
  <si>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</si>
  <si>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</si>
  <si>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</si>
  <si>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</si>
  <si>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</si>
  <si>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</si>
  <si>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</si>
  <si>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</si>
  <si>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</si>
  <si>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</si>
  <si>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</si>
  <si>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</si>
  <si>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</si>
  <si>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</si>
  <si>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</si>
  <si>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</si>
  <si>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</si>
  <si>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</si>
  <si>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</si>
  <si>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</si>
  <si>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</si>
  <si>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</si>
  <si>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</si>
  <si>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</si>
  <si>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</si>
  <si>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</si>
  <si>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</si>
  <si>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</si>
  <si>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</si>
  <si>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</si>
  <si>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</si>
  <si>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</si>
  <si>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</si>
  <si>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</si>
  <si>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</si>
  <si>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</si>
  <si>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</si>
  <si>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</si>
  <si>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</si>
  <si>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</si>
  <si>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</si>
  <si>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</si>
  <si>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</si>
  <si>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</si>
  <si>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</si>
  <si>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</si>
  <si>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</si>
  <si>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</si>
  <si>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</si>
  <si>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</si>
  <si>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</si>
  <si>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</si>
  <si>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</si>
  <si>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</si>
  <si>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</si>
  <si>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</si>
  <si>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</si>
  <si>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</si>
  <si>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</si>
  <si>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</si>
  <si>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</si>
  <si>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</si>
  <si>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</si>
  <si>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</si>
  <si>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</si>
  <si>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</si>
  <si>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</si>
  <si>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</si>
  <si>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</si>
  <si>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</si>
  <si>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</si>
  <si>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</si>
  <si>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</si>
  <si>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</si>
  <si>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</si>
  <si>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</si>
  <si>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</si>
  <si>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</si>
  <si>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</si>
  <si>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</si>
  <si>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</si>
  <si>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</si>
  <si>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</si>
  <si>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</si>
  <si>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</si>
  <si>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</si>
  <si>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</si>
  <si>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</si>
  <si>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</si>
  <si>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</si>
  <si>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</si>
  <si>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</si>
  <si>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</si>
  <si>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</si>
  <si>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</si>
  <si>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</si>
  <si>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</si>
  <si>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</si>
  <si>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</si>
  <si>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</si>
  <si>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</si>
  <si>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</si>
  <si>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</si>
  <si>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</si>
  <si>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</si>
  <si>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</si>
  <si>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</si>
  <si>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</si>
  <si>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</si>
  <si>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</si>
  <si>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</si>
  <si>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</si>
  <si>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</si>
  <si>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</si>
  <si>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</si>
  <si>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</si>
  <si>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</si>
  <si>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</si>
  <si>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</si>
  <si>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</si>
  <si>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</si>
  <si>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</si>
  <si>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</si>
  <si>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</si>
  <si>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</si>
  <si>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</si>
  <si>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</si>
  <si>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</si>
  <si>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</si>
  <si>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</si>
  <si>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</si>
  <si>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</si>
  <si>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</si>
  <si>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</si>
  <si>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</si>
  <si>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</si>
  <si>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</si>
  <si>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</si>
  <si>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</si>
  <si>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</si>
  <si>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</si>
  <si>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</si>
  <si>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</si>
  <si>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</si>
  <si>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</si>
  <si>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</si>
  <si>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</si>
  <si>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</si>
  <si>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</si>
  <si>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</si>
  <si>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</si>
  <si>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</si>
  <si>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</si>
  <si>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</si>
  <si>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</si>
  <si>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</si>
  <si>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</si>
  <si>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</si>
  <si>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</si>
  <si>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</si>
  <si>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</si>
  <si>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</si>
  <si>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</si>
  <si>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</si>
  <si>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</si>
  <si>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</si>
  <si>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</si>
  <si>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</si>
  <si>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</si>
  <si>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</si>
  <si>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</si>
  <si>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</si>
  <si>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</si>
  <si>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</si>
  <si>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</si>
  <si>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</si>
  <si>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</si>
  <si>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</si>
  <si>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</si>
  <si>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</si>
  <si>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</si>
  <si>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</si>
  <si>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</si>
  <si>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</si>
  <si>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</si>
  <si>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</si>
  <si>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</si>
  <si>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</si>
  <si>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</si>
  <si>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</si>
  <si>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</si>
  <si>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</si>
  <si>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</si>
  <si>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</si>
  <si>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</si>
  <si>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</si>
  <si>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</si>
  <si>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</si>
  <si>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</si>
  <si>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</si>
  <si>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</si>
  <si>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</si>
  <si>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</si>
  <si>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</si>
  <si>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</si>
  <si>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</si>
  <si>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</si>
  <si>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</si>
  <si>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</si>
  <si>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</si>
  <si>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</si>
  <si>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</si>
  <si>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</si>
  <si>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</si>
  <si>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</si>
  <si>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</si>
  <si>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</si>
  <si>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</si>
  <si>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</si>
  <si>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</si>
  <si>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</si>
  <si>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</si>
  <si>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</si>
  <si>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</si>
  <si>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</si>
  <si>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</si>
  <si>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</si>
  <si>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</si>
  <si>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</si>
  <si>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</si>
  <si>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</si>
  <si>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</si>
  <si>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</si>
  <si>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</si>
  <si>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</si>
  <si>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</si>
  <si>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</si>
  <si>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</si>
  <si>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</si>
  <si>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</si>
  <si>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</si>
  <si>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</si>
  <si>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</si>
  <si>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</si>
  <si>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</si>
  <si>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</si>
  <si>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</si>
  <si>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</si>
  <si>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</si>
  <si>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</si>
  <si>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</si>
  <si>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</si>
  <si>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</si>
  <si>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</si>
  <si>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</si>
  <si>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</si>
  <si>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</si>
  <si>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</si>
  <si>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</si>
  <si>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</si>
  <si>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</si>
  <si>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</si>
  <si>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</si>
  <si>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</si>
  <si>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</si>
  <si>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</si>
  <si>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</si>
  <si>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</si>
  <si>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</si>
  <si>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</si>
  <si>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</si>
  <si>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</si>
  <si>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</si>
  <si>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</si>
  <si>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</si>
  <si>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</si>
  <si>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</si>
  <si>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</si>
  <si>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</si>
  <si>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</si>
  <si>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</si>
  <si>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</si>
  <si>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</si>
  <si>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</si>
  <si>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</si>
  <si>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</si>
  <si>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</si>
  <si>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</si>
  <si>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</si>
  <si>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</si>
  <si>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</si>
  <si>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</si>
  <si>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</si>
  <si>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</si>
  <si>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</si>
  <si>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</si>
  <si>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</si>
  <si>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</si>
  <si>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</si>
  <si>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</si>
  <si>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</si>
  <si>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</si>
  <si>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</si>
  <si>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</si>
  <si>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</si>
  <si>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</si>
  <si>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</si>
  <si>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</si>
  <si>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</si>
  <si>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</si>
  <si>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</si>
  <si>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</si>
  <si>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</si>
  <si>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</si>
  <si>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</si>
  <si>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</si>
  <si>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</si>
  <si>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</si>
  <si>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</si>
  <si>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</si>
  <si>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</si>
  <si>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</si>
  <si>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</si>
  <si>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</si>
  <si>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</si>
  <si>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</si>
  <si>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</si>
  <si>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</si>
  <si>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</si>
  <si>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</si>
  <si>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</si>
  <si>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</si>
  <si>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</si>
  <si>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</si>
  <si>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</si>
  <si>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</si>
  <si>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</si>
  <si>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</si>
  <si>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</si>
  <si>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</si>
  <si>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</si>
  <si>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</si>
  <si>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</si>
  <si>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</si>
  <si>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</si>
  <si>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</si>
  <si>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</si>
  <si>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</si>
  <si>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</si>
  <si>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</si>
  <si>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</si>
  <si>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</si>
  <si>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</si>
  <si>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</si>
  <si>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</si>
  <si>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</si>
  <si>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</si>
  <si>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</si>
  <si>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</si>
  <si>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</si>
  <si>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</si>
  <si>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</si>
  <si>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</si>
  <si>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</si>
  <si>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</si>
  <si>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</si>
  <si>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</si>
  <si>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</si>
  <si>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</si>
  <si>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</si>
  <si>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</si>
  <si>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</si>
  <si>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</si>
  <si>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</si>
  <si>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</si>
  <si>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</si>
  <si>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</si>
  <si>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</si>
  <si>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</si>
  <si>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</si>
  <si>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</si>
  <si>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</si>
  <si>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</si>
  <si>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</si>
  <si>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</si>
  <si>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</si>
  <si>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</si>
  <si>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</si>
  <si>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</si>
  <si>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</si>
  <si>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</si>
  <si>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</si>
  <si>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</si>
  <si>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</si>
  <si>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</si>
  <si>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</si>
  <si>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</si>
  <si>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</si>
  <si>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</si>
  <si>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</si>
  <si>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</si>
  <si>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</si>
  <si>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</si>
  <si>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</si>
  <si>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</si>
  <si>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</si>
  <si>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</si>
  <si>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</si>
  <si>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</si>
  <si>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</si>
  <si>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</si>
  <si>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</si>
  <si>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</si>
  <si>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</si>
  <si>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</si>
  <si>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</si>
  <si>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</si>
  <si>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</si>
  <si>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</si>
  <si>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</si>
  <si>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</si>
  <si>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</si>
  <si>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</si>
  <si>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</si>
  <si>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</si>
  <si>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</si>
  <si>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</si>
  <si>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</si>
  <si>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</si>
  <si>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</si>
  <si>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</si>
  <si>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</si>
  <si>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</si>
  <si>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</si>
  <si>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</si>
  <si>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</si>
  <si>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</si>
  <si>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</si>
  <si>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</si>
  <si>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</si>
  <si>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</si>
  <si>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</si>
  <si>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</si>
  <si>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</si>
  <si>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</si>
  <si>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</si>
  <si>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</si>
  <si>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</si>
  <si>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</si>
  <si>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</si>
  <si>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</si>
  <si>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</si>
  <si>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</si>
  <si>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</si>
  <si>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</si>
  <si>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</si>
  <si>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</si>
  <si>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</si>
  <si>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</si>
  <si>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</si>
  <si>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</si>
  <si>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</si>
  <si>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</si>
  <si>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</si>
  <si>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</si>
  <si>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</si>
  <si>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</si>
  <si>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</si>
  <si>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</si>
  <si>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</si>
  <si>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</si>
  <si>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</si>
  <si>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</si>
  <si>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</si>
  <si>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</si>
  <si>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</si>
  <si>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</si>
  <si>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</si>
  <si>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</si>
  <si>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</si>
  <si>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</si>
  <si>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</si>
  <si>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</si>
  <si>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</si>
  <si>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</si>
  <si>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</si>
  <si>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</si>
  <si>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</si>
  <si>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</si>
  <si>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</si>
  <si>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</si>
  <si>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</si>
  <si>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</si>
  <si>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</si>
  <si>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</si>
  <si>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</si>
  <si>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</si>
  <si>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</si>
  <si>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</si>
  <si>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</si>
  <si>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</si>
  <si>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</si>
  <si>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</si>
  <si>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</si>
  <si>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</si>
  <si>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</si>
  <si>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</si>
  <si>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</si>
  <si>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</si>
  <si>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</si>
  <si>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</si>
  <si>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</si>
  <si>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</si>
  <si>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</si>
  <si>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</si>
  <si>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</si>
  <si>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</si>
  <si>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</si>
  <si>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</si>
  <si>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</si>
  <si>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</si>
  <si>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</si>
  <si>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</si>
  <si>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</si>
  <si>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</si>
  <si>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</si>
  <si>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</si>
  <si>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</si>
  <si>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</si>
  <si>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</si>
  <si>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</si>
  <si>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</si>
  <si>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</si>
  <si>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</si>
  <si>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</si>
  <si>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</si>
  <si>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</si>
  <si>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</si>
  <si>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</si>
  <si>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</si>
  <si>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</si>
  <si>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</si>
  <si>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</si>
  <si>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</si>
  <si>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</si>
  <si>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</si>
  <si>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</si>
  <si>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</si>
  <si>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</si>
  <si>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</si>
  <si>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</si>
  <si>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</si>
  <si>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</si>
  <si>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</si>
  <si>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</si>
  <si>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</si>
  <si>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</si>
  <si>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</si>
  <si>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</si>
  <si>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</si>
  <si>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</si>
  <si>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</si>
  <si>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</si>
  <si>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</si>
  <si>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</si>
  <si>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</si>
  <si>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</si>
  <si>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</si>
  <si>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</si>
  <si>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</si>
  <si>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</si>
  <si>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</si>
  <si>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</si>
  <si>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</si>
  <si>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</si>
  <si>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</si>
  <si>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</si>
  <si>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</si>
  <si>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</si>
  <si>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</si>
  <si>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</si>
  <si>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</si>
  <si>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</si>
  <si>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</si>
  <si>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</si>
  <si>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</si>
  <si>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</si>
  <si>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</si>
  <si>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</si>
  <si>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</si>
  <si>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</si>
  <si>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</si>
  <si>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</si>
  <si>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</si>
  <si>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</si>
  <si>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</si>
  <si>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</si>
  <si>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</si>
  <si>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</si>
  <si>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</si>
  <si>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</si>
  <si>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</si>
  <si>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</si>
  <si>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</si>
  <si>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</si>
  <si>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</si>
  <si>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</si>
  <si>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</si>
  <si>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</si>
  <si>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</si>
  <si>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</si>
  <si>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</si>
  <si>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</si>
  <si>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</si>
  <si>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</si>
  <si>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</si>
  <si>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</si>
  <si>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</si>
  <si>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</si>
  <si>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</si>
  <si>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</si>
  <si>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</si>
  <si>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</si>
  <si>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</si>
  <si>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</si>
  <si>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</si>
  <si>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</si>
  <si>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</si>
  <si>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</si>
  <si>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</si>
  <si>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</si>
  <si>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</si>
  <si>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</si>
  <si>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</si>
  <si>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</si>
  <si>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</si>
  <si>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</si>
  <si>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</si>
  <si>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</si>
  <si>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</si>
  <si>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</si>
  <si>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</si>
  <si>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</si>
  <si>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</si>
  <si>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</si>
  <si>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</si>
  <si>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</si>
  <si>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</si>
  <si>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</si>
  <si>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</si>
  <si>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</si>
  <si>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</si>
  <si>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</si>
  <si>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</si>
  <si>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</si>
  <si>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</si>
  <si>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</si>
  <si>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</si>
  <si>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</si>
  <si>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</si>
  <si>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</si>
  <si>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</si>
  <si>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</si>
  <si>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</si>
  <si>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</si>
  <si>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</si>
  <si>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</si>
  <si>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</si>
  <si>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</si>
  <si>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</si>
  <si>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</si>
  <si>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</si>
  <si>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</si>
  <si>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</si>
  <si>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</si>
  <si>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</si>
  <si>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</si>
  <si>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</si>
  <si>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</si>
  <si>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</si>
  <si>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</si>
  <si>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</si>
  <si>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</si>
  <si>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</si>
  <si>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</si>
  <si>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</si>
  <si>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</si>
  <si>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</si>
  <si>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</si>
  <si>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</si>
  <si>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</si>
  <si>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</si>
  <si>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</si>
  <si>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</si>
  <si>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</si>
  <si>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</si>
  <si>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</si>
  <si>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</si>
  <si>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</si>
  <si>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</si>
  <si>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</si>
  <si>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</si>
  <si>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</si>
  <si>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</si>
  <si>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</si>
  <si>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</si>
  <si>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</si>
  <si>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</si>
  <si>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</si>
  <si>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</si>
  <si>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</si>
  <si>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</si>
  <si>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</si>
  <si>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</si>
  <si>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</si>
  <si>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</si>
  <si>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</si>
  <si>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</si>
  <si>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</si>
  <si>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</si>
  <si>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</si>
  <si>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</si>
  <si>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</si>
  <si>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</si>
  <si>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</si>
  <si>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</si>
  <si>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</si>
  <si>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</si>
  <si>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</si>
  <si>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</si>
  <si>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</si>
  <si>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</si>
  <si>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</si>
  <si>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</si>
  <si>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</si>
  <si>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</si>
  <si>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</si>
  <si>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</si>
  <si>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</si>
  <si>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</si>
  <si>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</si>
  <si>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</si>
  <si>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</si>
  <si>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</si>
  <si>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</si>
  <si>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</si>
  <si>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</si>
  <si>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</si>
  <si>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</si>
  <si>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</si>
  <si>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</si>
  <si>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</si>
  <si>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</si>
  <si>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</si>
  <si>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</si>
  <si>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</si>
  <si>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</si>
  <si>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</si>
  <si>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</si>
  <si>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</si>
  <si>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</si>
  <si>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</si>
  <si>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</si>
  <si>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</si>
  <si>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</si>
  <si>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</si>
  <si>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</si>
  <si>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</si>
  <si>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</si>
  <si>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</si>
  <si>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</si>
  <si>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</si>
  <si>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</si>
  <si>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</si>
  <si>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</si>
  <si>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</si>
  <si>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</si>
  <si>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</si>
  <si>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</si>
  <si>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</si>
  <si>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</si>
  <si>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</si>
  <si>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</si>
  <si>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</si>
  <si>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</si>
  <si>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</si>
  <si>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</si>
  <si>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</si>
  <si>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</si>
  <si>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</si>
  <si>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</si>
  <si>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</si>
  <si>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</si>
  <si>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</si>
  <si>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</si>
  <si>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</si>
  <si>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</si>
  <si>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</si>
  <si>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</si>
  <si>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</si>
  <si>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</si>
  <si>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</si>
  <si>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</si>
  <si>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</si>
  <si>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</si>
  <si>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</si>
  <si>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</si>
  <si>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</si>
  <si>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</si>
  <si>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</si>
  <si>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</si>
  <si>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</si>
  <si>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</si>
  <si>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</si>
  <si>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</si>
  <si>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</si>
  <si>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</si>
  <si>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</si>
  <si>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</si>
  <si>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</si>
  <si>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</si>
  <si>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</si>
  <si>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</si>
  <si>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</si>
  <si>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</si>
  <si>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</si>
  <si>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</si>
  <si>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</si>
  <si>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</si>
  <si>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</si>
  <si>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</si>
  <si>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</si>
  <si>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</si>
  <si>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</si>
  <si>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</si>
  <si>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</si>
  <si>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</si>
  <si>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</si>
  <si>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</si>
  <si>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</si>
  <si>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</si>
  <si>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</si>
  <si>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</si>
  <si>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</si>
  <si>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</si>
  <si>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</si>
  <si>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</si>
  <si>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</si>
  <si>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</si>
  <si>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</si>
  <si>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</si>
  <si>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</si>
  <si>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</si>
  <si>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</si>
  <si>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</si>
  <si>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</si>
  <si>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</si>
  <si>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</si>
  <si>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</si>
  <si>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</si>
  <si>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</si>
  <si>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</si>
  <si>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</si>
  <si>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</si>
  <si>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</si>
  <si>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</si>
  <si>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</si>
  <si>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</si>
  <si>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</si>
  <si>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</si>
  <si>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</si>
  <si>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</si>
  <si>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</si>
  <si>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</si>
  <si>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</si>
  <si>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</si>
  <si>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</si>
  <si>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</si>
  <si>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</si>
  <si>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</si>
  <si>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</si>
  <si>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</si>
  <si>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</si>
  <si>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</si>
  <si>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</si>
  <si>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</si>
  <si>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</si>
  <si>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</si>
  <si>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</si>
  <si>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</si>
  <si>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</si>
  <si>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</si>
  <si>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</si>
  <si>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</si>
  <si>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</si>
  <si>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</si>
  <si>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</si>
  <si>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</si>
  <si>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</si>
  <si>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</si>
  <si>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</si>
  <si>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</si>
  <si>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</si>
  <si>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</si>
  <si>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</si>
  <si>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</si>
  <si>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</si>
  <si>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</si>
  <si>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</si>
  <si>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</si>
  <si>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</si>
  <si>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</si>
  <si>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</si>
  <si>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</si>
  <si>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</si>
  <si>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</si>
  <si>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</si>
  <si>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</si>
  <si>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</si>
  <si>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</si>
  <si>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</si>
  <si>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</si>
  <si>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</si>
  <si>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</si>
  <si>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</si>
  <si>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</si>
  <si>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</si>
  <si>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</si>
  <si>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</si>
  <si>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</si>
  <si>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</si>
  <si>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</si>
  <si>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</si>
  <si>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</si>
  <si>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</si>
  <si>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</si>
  <si>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</si>
  <si>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</si>
  <si>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</si>
  <si>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</si>
  <si>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</si>
  <si>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</si>
  <si>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</si>
  <si>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</si>
  <si>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</si>
  <si>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</si>
  <si>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</si>
  <si>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</si>
  <si>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</si>
  <si>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</si>
  <si>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</si>
  <si>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</si>
  <si>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</si>
  <si>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</si>
  <si>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</si>
  <si>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</si>
  <si>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</si>
  <si>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</si>
  <si>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</si>
  <si>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</si>
  <si>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</si>
  <si>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</si>
  <si>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</si>
  <si>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</si>
  <si>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</si>
  <si>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</si>
  <si>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</si>
  <si>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</si>
  <si>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</si>
  <si>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</si>
  <si>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</si>
  <si>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</si>
  <si>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</si>
  <si>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</si>
  <si>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</si>
  <si>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</si>
  <si>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</si>
  <si>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</si>
  <si>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</si>
  <si>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</si>
  <si>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</si>
  <si>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</si>
  <si>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</si>
  <si>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</si>
  <si>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</si>
  <si>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</si>
  <si>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</si>
  <si>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</si>
  <si>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</si>
  <si>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</si>
  <si>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</si>
  <si>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</si>
  <si>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</si>
  <si>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</si>
  <si>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</si>
  <si>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</si>
  <si>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</si>
  <si>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</si>
  <si>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</si>
  <si>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</si>
  <si>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</si>
  <si>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</si>
  <si>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</si>
  <si>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</si>
  <si>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</si>
  <si>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</si>
  <si>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</si>
  <si>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</si>
  <si>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</si>
  <si>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</si>
  <si>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</si>
  <si>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</si>
  <si>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</si>
  <si>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</si>
  <si>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</si>
  <si>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</si>
  <si>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</si>
  <si>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</si>
  <si>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</si>
  <si>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</si>
  <si>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</si>
  <si>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</si>
  <si>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</si>
  <si>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</si>
  <si>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</si>
  <si>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</si>
  <si>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</si>
  <si>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</si>
  <si>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</si>
  <si>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</si>
  <si>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</si>
  <si>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</si>
  <si>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</si>
  <si>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</si>
  <si>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</si>
  <si>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</si>
  <si>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</si>
  <si>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</si>
  <si>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</si>
  <si>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</si>
  <si>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</si>
  <si>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</si>
  <si>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</si>
  <si>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</si>
  <si>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</si>
  <si>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</si>
  <si>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</si>
  <si>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</si>
  <si>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</si>
  <si>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</si>
  <si>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</si>
  <si>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</si>
  <si>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</si>
  <si>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</si>
  <si>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</si>
  <si>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</si>
  <si>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</si>
  <si>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</si>
  <si>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</si>
  <si>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</si>
  <si>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</si>
  <si>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</si>
  <si>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</si>
  <si>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</si>
  <si>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</si>
  <si>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</si>
  <si>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</si>
  <si>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</si>
  <si>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</si>
  <si>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</si>
  <si>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</si>
  <si>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</si>
  <si>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</si>
  <si>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</si>
  <si>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</si>
  <si>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</si>
  <si>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</si>
  <si>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</si>
  <si>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</si>
  <si>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</si>
  <si>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</si>
  <si>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</si>
  <si>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</si>
  <si>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</si>
  <si>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</si>
  <si>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</si>
  <si>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</si>
  <si>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</si>
  <si>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</si>
  <si>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</si>
  <si>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</si>
  <si>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</si>
  <si>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</si>
  <si>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</si>
  <si>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</si>
  <si>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</si>
  <si>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</si>
  <si>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</si>
  <si>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</si>
  <si>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</si>
  <si>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</si>
  <si>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</si>
  <si>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</si>
  <si>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</si>
  <si>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</si>
  <si>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</si>
  <si>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</si>
  <si>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</si>
  <si>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</si>
  <si>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</si>
  <si>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</si>
  <si>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</si>
  <si>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</si>
  <si>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</si>
  <si>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</si>
  <si>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</si>
  <si>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</si>
  <si>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</si>
  <si>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</si>
  <si>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</si>
  <si>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</si>
  <si>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</si>
  <si>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</si>
  <si>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</si>
  <si>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</si>
  <si>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</si>
  <si>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</si>
  <si>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</si>
  <si>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</si>
  <si>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</si>
  <si>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</si>
  <si>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</si>
  <si>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</si>
  <si>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</si>
  <si>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</si>
  <si>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</si>
  <si>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</si>
  <si>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</si>
  <si>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</si>
  <si>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</si>
  <si>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</si>
  <si>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</si>
  <si>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</si>
  <si>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</si>
  <si>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</si>
  <si>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</si>
  <si>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</si>
  <si>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</si>
  <si>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</si>
  <si>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</si>
  <si>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</si>
  <si>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</si>
  <si>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</si>
  <si>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</si>
  <si>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</si>
  <si>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</si>
  <si>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</si>
  <si>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</si>
  <si>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</si>
  <si>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</si>
  <si>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</si>
  <si>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</si>
  <si>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</si>
  <si>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</si>
  <si>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</si>
  <si>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</si>
  <si>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</si>
  <si>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</si>
  <si>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</si>
  <si>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</si>
  <si>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</si>
  <si>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</si>
  <si>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</si>
  <si>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</si>
  <si>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</si>
  <si>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</si>
  <si>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</si>
  <si>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</si>
  <si>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</si>
  <si>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</si>
  <si>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</si>
  <si>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</si>
  <si>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</si>
  <si>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</si>
  <si>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</si>
  <si>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</si>
  <si>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</si>
  <si>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</si>
  <si>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</si>
  <si>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</si>
  <si>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</si>
  <si>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</si>
  <si>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</si>
  <si>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</si>
  <si>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</si>
  <si>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</si>
  <si>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</si>
  <si>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</si>
  <si>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</si>
  <si>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</si>
  <si>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</si>
  <si>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</si>
  <si>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</si>
  <si>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</si>
  <si>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</si>
  <si>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</si>
  <si>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</si>
  <si>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</si>
  <si>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</si>
  <si>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</si>
  <si>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</si>
  <si>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</si>
  <si>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</si>
  <si>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</si>
  <si>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</si>
  <si>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</si>
  <si>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</si>
  <si>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</si>
  <si>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</si>
  <si>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</si>
  <si>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</si>
  <si>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</si>
  <si>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</si>
  <si>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</si>
  <si>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</si>
  <si>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</si>
  <si>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</si>
  <si>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</si>
  <si>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</si>
  <si>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</si>
  <si>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</si>
  <si>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</si>
  <si>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</si>
  <si>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</si>
  <si>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</si>
  <si>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</si>
  <si>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</si>
  <si>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</si>
  <si>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</si>
  <si>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</si>
  <si>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</si>
  <si>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</si>
  <si>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</si>
  <si>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</si>
  <si>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</si>
  <si>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</si>
  <si>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</si>
  <si>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</si>
  <si>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</si>
  <si>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</si>
  <si>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</si>
  <si>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</si>
  <si>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</si>
  <si>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</si>
  <si>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</si>
  <si>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</si>
  <si>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</si>
  <si>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</si>
  <si>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</si>
  <si>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</si>
  <si>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</si>
  <si>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</si>
  <si>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</si>
  <si>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</si>
  <si>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</si>
  <si>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</si>
  <si>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</si>
  <si>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</si>
  <si>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</si>
  <si>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</si>
  <si>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</si>
  <si>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</si>
  <si>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</si>
  <si>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</si>
  <si>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</si>
  <si>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</si>
  <si>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</si>
  <si>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</si>
  <si>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</si>
  <si>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</si>
  <si>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</si>
  <si>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</si>
  <si>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</si>
  <si>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</si>
  <si>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</si>
  <si>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</si>
  <si>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</si>
  <si>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</si>
  <si>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</si>
  <si>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</si>
  <si>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</si>
  <si>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</si>
  <si>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</si>
  <si>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</si>
  <si>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</si>
  <si>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</si>
  <si>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</si>
  <si>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</si>
  <si>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</si>
  <si>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</si>
  <si>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</si>
  <si>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</si>
  <si>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</si>
  <si>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</si>
  <si>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</si>
  <si>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</si>
  <si>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</si>
  <si>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</si>
  <si>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</si>
  <si>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</si>
  <si>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</si>
  <si>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</si>
  <si>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</si>
  <si>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</si>
  <si>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</si>
  <si>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</si>
  <si>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</si>
  <si>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</si>
  <si>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</si>
  <si>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</si>
  <si>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</si>
  <si>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</si>
  <si>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</si>
  <si>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</si>
  <si>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</si>
  <si>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</si>
  <si>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</si>
  <si>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</si>
  <si>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</si>
  <si>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</si>
  <si>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</si>
  <si>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</si>
  <si>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</si>
  <si>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</si>
  <si>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</si>
  <si>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</si>
  <si>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</si>
  <si>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</si>
  <si>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</si>
  <si>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</si>
  <si>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</si>
  <si>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</si>
  <si>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</si>
  <si>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</si>
  <si>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</si>
  <si>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</si>
  <si>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</si>
  <si>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</si>
  <si>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</si>
  <si>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</si>
  <si>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</si>
  <si>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</si>
  <si>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</si>
  <si>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</si>
  <si>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</si>
  <si>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</si>
  <si>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</si>
  <si>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</si>
  <si>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</si>
  <si>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</si>
  <si>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</si>
  <si>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</si>
  <si>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</si>
  <si>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</si>
  <si>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</si>
  <si>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</si>
  <si>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</si>
  <si>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</si>
  <si>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</si>
  <si>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</si>
  <si>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</si>
  <si>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</si>
  <si>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</si>
  <si>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</si>
  <si>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</si>
  <si>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</si>
  <si>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</si>
  <si>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</si>
  <si>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</si>
  <si>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</si>
  <si>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</si>
  <si>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</si>
  <si>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</si>
  <si>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</si>
  <si>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</si>
  <si>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</si>
  <si>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</si>
  <si>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</si>
  <si>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</si>
  <si>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</si>
  <si>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</si>
  <si>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</si>
  <si>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</si>
  <si>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</si>
  <si>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</si>
  <si>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</si>
  <si>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</si>
  <si>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</si>
  <si>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</si>
  <si>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</si>
  <si>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</si>
  <si>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</si>
  <si>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</si>
  <si>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</si>
  <si>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</si>
  <si>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</si>
  <si>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</si>
  <si>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</si>
  <si>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</si>
  <si>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</si>
  <si>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</si>
  <si>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</si>
  <si>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</si>
  <si>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</si>
  <si>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</si>
  <si>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</si>
  <si>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</si>
  <si>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</si>
  <si>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</si>
  <si>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</si>
  <si>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</si>
  <si>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</si>
  <si>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</si>
  <si>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</si>
  <si>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</si>
  <si>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</si>
  <si>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</si>
  <si>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</si>
  <si>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</si>
  <si>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</si>
  <si>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</si>
  <si>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</si>
  <si>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</si>
  <si>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</si>
  <si>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</si>
  <si>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</si>
  <si>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</si>
  <si>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</si>
  <si>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</si>
  <si>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</si>
  <si>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</si>
  <si>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</si>
  <si>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</si>
  <si>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</si>
  <si>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</si>
  <si>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</si>
  <si>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</si>
  <si>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</si>
  <si>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</si>
  <si>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</si>
  <si>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</si>
  <si>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</si>
  <si>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</si>
  <si>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</si>
  <si>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</si>
  <si>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</si>
  <si>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</si>
  <si>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</si>
  <si>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</si>
  <si>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</si>
  <si>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</si>
  <si>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</si>
  <si>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</si>
  <si>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</si>
  <si>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</si>
  <si>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</si>
  <si>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</si>
  <si>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</si>
  <si>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</si>
  <si>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</si>
  <si>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</si>
  <si>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</si>
  <si>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</si>
  <si>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</si>
  <si>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</si>
  <si>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</si>
  <si>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</si>
  <si>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</si>
  <si>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</si>
  <si>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</si>
  <si>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</si>
  <si>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</si>
  <si>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</si>
  <si>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</si>
  <si>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</si>
  <si>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</si>
  <si>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</si>
  <si>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</si>
  <si>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</si>
  <si>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</si>
  <si>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</si>
  <si>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</si>
  <si>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</si>
  <si>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</si>
  <si>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</si>
  <si>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</si>
  <si>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</si>
  <si>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</si>
  <si>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</si>
  <si>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</si>
  <si>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</si>
  <si>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</si>
  <si>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</si>
  <si>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</si>
  <si>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</si>
  <si>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</si>
  <si>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</si>
  <si>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</si>
  <si>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</si>
  <si>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</si>
  <si>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</si>
  <si>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</si>
  <si>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</si>
  <si>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</si>
  <si>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</si>
  <si>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</si>
  <si>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</si>
  <si>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</si>
  <si>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</si>
  <si>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</si>
  <si>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</si>
  <si>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</si>
  <si>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</si>
  <si>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</si>
  <si>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</si>
  <si>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</si>
  <si>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</si>
  <si>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</si>
  <si>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</si>
  <si>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</si>
  <si>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</si>
  <si>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</si>
  <si>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</si>
  <si>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</si>
  <si>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</si>
  <si>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</si>
  <si>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</si>
  <si>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</si>
  <si>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</si>
  <si>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</si>
  <si>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</si>
  <si>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</si>
  <si>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</si>
  <si>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</si>
  <si>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</si>
  <si>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</si>
  <si>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</si>
  <si>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</si>
  <si>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</si>
  <si>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</si>
  <si>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</si>
  <si>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</si>
  <si>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</si>
  <si>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</si>
  <si>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</si>
  <si>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</si>
  <si>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</si>
  <si>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</si>
  <si>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</si>
  <si>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</si>
  <si>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</si>
  <si>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</si>
  <si>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</si>
  <si>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</si>
  <si>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</si>
  <si>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</si>
  <si>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</si>
  <si>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</si>
  <si>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</si>
  <si>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</si>
  <si>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</si>
  <si>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</si>
  <si>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</si>
  <si>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</si>
  <si>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</si>
  <si>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</si>
  <si>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</si>
  <si>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</si>
  <si>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</si>
  <si>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</si>
  <si>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</si>
  <si>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</si>
  <si>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</si>
  <si>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</si>
  <si>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</si>
  <si>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</si>
  <si>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</si>
  <si>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</si>
  <si>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</si>
  <si>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</si>
  <si>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</si>
  <si>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</si>
  <si>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</si>
  <si>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</si>
  <si>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</si>
  <si>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</si>
  <si>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</si>
  <si>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</si>
  <si>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</si>
  <si>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</si>
  <si>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</si>
  <si>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</si>
  <si>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</si>
  <si>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</si>
  <si>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</si>
  <si>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</si>
  <si>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</si>
  <si>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</si>
  <si>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</si>
  <si>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</si>
  <si>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</si>
  <si>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</si>
  <si>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</si>
  <si>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</si>
  <si>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</si>
  <si>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</si>
  <si>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</si>
  <si>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</si>
  <si>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</si>
  <si>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</si>
  <si>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</si>
  <si>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</si>
  <si>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</si>
  <si>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</si>
  <si>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</si>
  <si>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</si>
  <si>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</si>
  <si>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</si>
  <si>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</si>
  <si>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</si>
  <si>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</si>
  <si>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</si>
  <si>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</si>
  <si>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</si>
  <si>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</si>
  <si>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</si>
  <si>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</si>
  <si>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</si>
  <si>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</si>
  <si>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</si>
  <si>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</si>
  <si>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</si>
  <si>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</si>
  <si>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</si>
  <si>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</si>
  <si>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</si>
  <si>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</si>
  <si>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</si>
  <si>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</si>
  <si>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</si>
  <si>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</si>
  <si>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</si>
  <si>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</si>
  <si>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</si>
  <si>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</si>
  <si>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</si>
  <si>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</si>
  <si>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</si>
  <si>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</si>
  <si>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</si>
  <si>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</si>
  <si>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</si>
  <si>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</si>
  <si>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</si>
  <si>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</si>
  <si>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</si>
  <si>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</si>
  <si>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</si>
  <si>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</si>
  <si>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</si>
  <si>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</si>
  <si>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</si>
  <si>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</si>
  <si>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</si>
  <si>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</si>
  <si>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</si>
  <si>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</si>
  <si>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</si>
  <si>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</si>
  <si>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</si>
  <si>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</si>
  <si>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</si>
  <si>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</si>
  <si>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</si>
  <si>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</si>
  <si>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</si>
  <si>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</si>
  <si>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</si>
  <si>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</si>
  <si>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</si>
  <si>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</si>
  <si>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</si>
  <si>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</si>
  <si>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</si>
  <si>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</si>
  <si>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</si>
  <si>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</si>
  <si>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</si>
  <si>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</si>
  <si>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</si>
  <si>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</si>
  <si>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</si>
  <si>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</si>
  <si>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</si>
  <si>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</si>
  <si>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</si>
  <si>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</si>
  <si>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</si>
  <si>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</si>
  <si>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</si>
  <si>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</si>
  <si>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</si>
  <si>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</si>
  <si>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</si>
  <si>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</si>
  <si>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</si>
  <si>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</si>
  <si>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</si>
  <si>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</si>
  <si>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</si>
  <si>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</si>
  <si>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</si>
  <si>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</si>
  <si>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</si>
  <si>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</si>
  <si>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</si>
  <si>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</si>
  <si>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</si>
  <si>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</si>
  <si>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</si>
  <si>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</si>
  <si>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</si>
  <si>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</si>
  <si>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</si>
  <si>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</si>
  <si>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</si>
  <si>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</si>
  <si>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</si>
  <si>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</si>
  <si>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</si>
  <si>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</si>
  <si>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</si>
  <si>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</si>
  <si>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</si>
  <si>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</si>
  <si>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</si>
  <si>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</si>
  <si>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</si>
  <si>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</si>
  <si>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</si>
  <si>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</si>
  <si>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</si>
  <si>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</si>
  <si>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</si>
  <si>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</si>
  <si>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</si>
  <si>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</si>
  <si>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</si>
  <si>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</si>
  <si>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</si>
  <si>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</si>
  <si>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</si>
  <si>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</si>
  <si>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</si>
  <si>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</si>
  <si>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</si>
  <si>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</si>
  <si>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</si>
  <si>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</si>
  <si>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</si>
  <si>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</si>
  <si>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</si>
  <si>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</si>
  <si>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</si>
  <si>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</si>
  <si>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</si>
  <si>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</si>
  <si>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</si>
  <si>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</si>
  <si>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</si>
  <si>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</si>
  <si>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</si>
  <si>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</si>
  <si>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</si>
  <si>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</si>
  <si>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</si>
  <si>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</si>
  <si>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</si>
  <si>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</si>
  <si>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</si>
  <si>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</si>
  <si>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</si>
  <si>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</si>
  <si>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</si>
  <si>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</si>
  <si>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</si>
  <si>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</si>
  <si>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</si>
  <si>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</si>
  <si>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</si>
  <si>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</si>
  <si>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</si>
  <si>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</si>
  <si>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</si>
  <si>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</si>
  <si>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</si>
  <si>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</si>
  <si>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</si>
  <si>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</si>
  <si>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</si>
  <si>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</si>
  <si>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</si>
  <si>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</si>
  <si>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</si>
  <si>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</si>
  <si>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</si>
  <si>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</si>
  <si>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</si>
  <si>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</si>
  <si>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</si>
  <si>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</si>
  <si>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</si>
  <si>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</si>
  <si>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</si>
  <si>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</si>
  <si>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</si>
  <si>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</si>
  <si>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</si>
  <si>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</si>
  <si>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</si>
  <si>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</si>
  <si>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</si>
  <si>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</si>
  <si>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</si>
  <si>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</si>
  <si>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</si>
  <si>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</si>
  <si>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</si>
  <si>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</si>
  <si>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</si>
  <si>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</si>
  <si>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</si>
  <si>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</si>
  <si>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</si>
  <si>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</si>
  <si>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</si>
  <si>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</si>
  <si>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</si>
  <si>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</si>
  <si>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</si>
  <si>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</si>
  <si>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</si>
  <si>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</si>
  <si>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</si>
  <si>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</si>
  <si>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</si>
  <si>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</si>
  <si>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</si>
  <si>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</si>
  <si>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</si>
  <si>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</si>
  <si>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</si>
  <si>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</si>
  <si>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</si>
  <si>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</si>
  <si>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</si>
  <si>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</si>
  <si>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</si>
  <si>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</si>
  <si>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</si>
  <si>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</si>
  <si>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</si>
  <si>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</si>
  <si>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</si>
  <si>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</si>
  <si>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</si>
  <si>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</si>
  <si>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</si>
  <si>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</si>
  <si>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</si>
  <si>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</si>
  <si>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</si>
  <si>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</si>
  <si>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</si>
  <si>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</si>
  <si>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</si>
  <si>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</si>
  <si>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</si>
  <si>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</si>
  <si>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</si>
  <si>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</si>
  <si>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</si>
  <si>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</si>
  <si>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</si>
  <si>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</si>
  <si>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</si>
  <si>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</si>
  <si>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</si>
  <si>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</si>
  <si>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</si>
  <si>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</si>
  <si>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</si>
  <si>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</si>
  <si>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</si>
  <si>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</si>
  <si>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</si>
  <si>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</si>
  <si>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</si>
  <si>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</si>
  <si>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</si>
  <si>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</si>
  <si>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</si>
  <si>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</si>
  <si>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</si>
  <si>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</si>
  <si>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</si>
  <si>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</si>
  <si>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</si>
  <si>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</si>
  <si>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</si>
  <si>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</si>
  <si>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</si>
  <si>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</si>
  <si>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</si>
  <si>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</si>
  <si>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</si>
  <si>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</si>
  <si>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</si>
  <si>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</si>
  <si>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</si>
  <si>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</si>
  <si>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</si>
  <si>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</si>
  <si>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</si>
  <si>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</si>
  <si>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</si>
  <si>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</si>
  <si>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</si>
  <si>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</si>
  <si>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</si>
  <si>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</si>
  <si>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</si>
  <si>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</si>
  <si>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</si>
  <si>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</si>
  <si>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</si>
  <si>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</si>
  <si>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</si>
  <si>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</si>
  <si>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</si>
  <si>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</si>
  <si>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</si>
  <si>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</si>
  <si>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</si>
  <si>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</si>
  <si>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</si>
  <si>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</si>
  <si>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</si>
  <si>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</si>
  <si>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</si>
  <si>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</si>
  <si>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</si>
  <si>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</si>
  <si>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</si>
  <si>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</si>
  <si>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</si>
  <si>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</si>
  <si>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</si>
  <si>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</si>
  <si>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</si>
  <si>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</si>
  <si>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</si>
  <si>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</si>
  <si>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</si>
  <si>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</si>
  <si>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</si>
  <si>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</si>
  <si>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</si>
  <si>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</si>
  <si>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</si>
  <si>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</si>
  <si>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</si>
  <si>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</si>
  <si>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</si>
  <si>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</si>
  <si>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</si>
  <si>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</si>
  <si>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</si>
  <si>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</si>
  <si>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</si>
  <si>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</si>
  <si>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</si>
  <si>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</si>
  <si>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</si>
  <si>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</si>
  <si>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</si>
  <si>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</si>
  <si>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</si>
  <si>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</si>
  <si>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</si>
  <si>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</si>
  <si>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</si>
  <si>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</si>
  <si>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</si>
  <si>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</si>
  <si>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</si>
  <si>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</si>
  <si>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</si>
  <si>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</si>
  <si>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</si>
  <si>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</si>
  <si>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</si>
  <si>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</si>
  <si>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</si>
  <si>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</si>
  <si>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</si>
  <si>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</si>
  <si>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</si>
  <si>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</si>
  <si>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</si>
  <si>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</si>
  <si>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</si>
  <si>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</si>
  <si>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</si>
  <si>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</si>
  <si>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</si>
  <si>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</si>
  <si>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</si>
  <si>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</si>
  <si>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</si>
  <si>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</si>
  <si>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</si>
  <si>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</si>
  <si>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</si>
  <si>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</si>
  <si>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</si>
  <si>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</si>
  <si>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</si>
  <si>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</si>
  <si>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</si>
  <si>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</si>
  <si>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</si>
  <si>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</si>
  <si>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</si>
  <si>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</si>
  <si>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</si>
  <si>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</si>
  <si>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</si>
  <si>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</si>
  <si>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</si>
  <si>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</si>
  <si>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</si>
  <si>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</si>
  <si>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</si>
  <si>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</si>
  <si>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</si>
  <si>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</si>
  <si>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</si>
  <si>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</si>
  <si>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</si>
  <si>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</si>
  <si>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</si>
  <si>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</si>
  <si>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</si>
  <si>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</si>
  <si>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</si>
  <si>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</si>
  <si>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</si>
  <si>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</si>
  <si>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</si>
  <si>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</si>
  <si>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</si>
  <si>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</si>
  <si>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</si>
  <si>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</si>
  <si>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</si>
  <si>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</si>
  <si>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</si>
  <si>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</si>
  <si>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</si>
  <si>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</si>
  <si>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</si>
  <si>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</si>
  <si>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</si>
  <si>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</si>
  <si>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</si>
  <si>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</si>
  <si>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</si>
  <si>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</si>
  <si>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</si>
  <si>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</si>
  <si>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</si>
  <si>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</si>
  <si>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</si>
  <si>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</si>
  <si>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</si>
  <si>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</si>
  <si>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</si>
  <si>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</si>
  <si>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</si>
  <si>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</si>
  <si>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</si>
  <si>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</si>
  <si>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</si>
  <si>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</si>
  <si>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</si>
  <si>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</si>
  <si>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</si>
  <si>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</si>
  <si>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</si>
  <si>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</si>
  <si>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</si>
  <si>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</si>
  <si>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</si>
  <si>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</si>
  <si>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</si>
  <si>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</si>
  <si>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</si>
  <si>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</si>
  <si>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</si>
  <si>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</si>
  <si>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</si>
  <si>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</si>
  <si>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</si>
  <si>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</si>
  <si>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</si>
  <si>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</si>
  <si>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</si>
  <si>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</si>
  <si>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</si>
  <si>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</si>
  <si>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</si>
  <si>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</si>
  <si>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</si>
  <si>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</si>
  <si>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</si>
  <si>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</si>
  <si>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</si>
  <si>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</si>
  <si>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</si>
  <si>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</si>
  <si>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</si>
  <si>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</si>
  <si>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</si>
  <si>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</si>
  <si>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</si>
  <si>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</si>
  <si>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</si>
  <si>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</si>
  <si>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</si>
  <si>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</si>
  <si>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</si>
  <si>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</si>
  <si>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</si>
  <si>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</si>
  <si>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</si>
  <si>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</si>
  <si>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</si>
  <si>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</si>
  <si>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</si>
  <si>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</si>
  <si>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</si>
  <si>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</si>
  <si>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</si>
  <si>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</si>
  <si>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</si>
  <si>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</si>
  <si>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</si>
  <si>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</si>
  <si>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</si>
  <si>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</si>
  <si>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</si>
  <si>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</si>
  <si>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</si>
  <si>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</si>
  <si>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</si>
  <si>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</si>
  <si>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</si>
  <si>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</si>
  <si>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</si>
  <si>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</si>
  <si>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</si>
  <si>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</si>
  <si>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</si>
  <si>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</si>
  <si>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</si>
  <si>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</si>
  <si>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</si>
  <si>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</si>
  <si>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</si>
  <si>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</si>
  <si>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</si>
  <si>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</si>
  <si>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</si>
  <si>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</si>
  <si>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</si>
  <si>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</si>
  <si>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</si>
  <si>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</si>
  <si>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</si>
  <si>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</si>
  <si>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</si>
  <si>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</si>
  <si>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</si>
  <si>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</si>
  <si>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</si>
  <si>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</si>
  <si>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</si>
  <si>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</si>
  <si>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</si>
  <si>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</si>
  <si>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</si>
  <si>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</si>
  <si>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</si>
  <si>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</si>
  <si>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</si>
  <si>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</si>
  <si>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</si>
  <si>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</si>
  <si>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</si>
  <si>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</si>
  <si>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</si>
  <si>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</si>
  <si>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</si>
  <si>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</si>
  <si>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</si>
  <si>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</si>
  <si>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</si>
  <si>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</si>
  <si>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</si>
  <si>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</si>
  <si>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</si>
  <si>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</si>
  <si>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</si>
  <si>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</si>
  <si>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</si>
  <si>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</si>
  <si>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</si>
  <si>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</si>
  <si>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</si>
  <si>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</si>
  <si>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</si>
  <si>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</si>
  <si>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</si>
  <si>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</si>
  <si>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</si>
  <si>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</si>
  <si>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</si>
  <si>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</si>
  <si>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</si>
  <si>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</si>
  <si>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</si>
  <si>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</si>
  <si>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</si>
  <si>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</si>
  <si>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</si>
  <si>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</si>
  <si>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</si>
  <si>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</si>
  <si>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</si>
  <si>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</si>
  <si>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</si>
  <si>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</si>
  <si>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</si>
  <si>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</si>
  <si>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</si>
  <si>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</si>
  <si>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</si>
  <si>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</si>
  <si>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</si>
  <si>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</si>
  <si>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</si>
  <si>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</si>
  <si>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</si>
  <si>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</si>
  <si>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</si>
  <si>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</si>
  <si>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</si>
  <si>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</si>
  <si>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</si>
  <si>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</si>
  <si>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</si>
  <si>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</si>
  <si>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</si>
  <si>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</si>
  <si>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</si>
  <si>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</si>
  <si>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</si>
  <si>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</si>
  <si>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</si>
  <si>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</si>
  <si>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</si>
  <si>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</si>
  <si>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</si>
  <si>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</si>
  <si>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</si>
  <si>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</si>
  <si>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</si>
  <si>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</si>
  <si>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</si>
  <si>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</si>
  <si>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</si>
  <si>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</si>
  <si>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</si>
  <si>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</si>
  <si>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</si>
  <si>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</si>
  <si>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</si>
  <si>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</si>
  <si>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</si>
  <si>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</si>
  <si>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</si>
  <si>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</si>
  <si>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</si>
  <si>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</si>
  <si>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</si>
  <si>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</si>
  <si>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</si>
  <si>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</si>
  <si>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</si>
  <si>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</si>
  <si>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</si>
  <si>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</si>
  <si>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</si>
  <si>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</si>
  <si>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</si>
  <si>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</si>
  <si>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</si>
  <si>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</si>
  <si>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</si>
  <si>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</si>
  <si>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</si>
  <si>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</si>
  <si>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</si>
  <si>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</si>
  <si>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</si>
  <si>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</si>
  <si>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</si>
  <si>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</si>
  <si>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</si>
  <si>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</si>
  <si>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</si>
  <si>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</si>
  <si>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</si>
  <si>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</si>
  <si>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</si>
  <si>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</si>
  <si>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</si>
  <si>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</si>
  <si>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</si>
  <si>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</si>
  <si>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</si>
  <si>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</si>
  <si>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</si>
  <si>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</si>
  <si>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</si>
  <si>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</si>
  <si>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</si>
  <si>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</si>
  <si>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</si>
  <si>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</si>
  <si>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</si>
  <si>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</si>
  <si>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</si>
  <si>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</si>
  <si>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</si>
  <si>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</si>
  <si>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</si>
  <si>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</si>
  <si>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</si>
  <si>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</si>
  <si>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</si>
  <si>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</si>
  <si>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</si>
  <si>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</si>
  <si>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</si>
  <si>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</si>
  <si>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</si>
  <si>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</si>
  <si>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</si>
  <si>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</si>
  <si>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</si>
  <si>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</si>
  <si>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</si>
  <si>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</si>
  <si>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</si>
  <si>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</si>
  <si>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</si>
  <si>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</si>
  <si>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</si>
  <si>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</si>
  <si>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</si>
  <si>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</si>
  <si>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</si>
  <si>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</si>
  <si>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</si>
  <si>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</si>
  <si>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</si>
  <si>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</si>
  <si>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</si>
  <si>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</si>
  <si>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</si>
  <si>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</si>
  <si>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</si>
  <si>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</si>
  <si>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</si>
  <si>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</si>
  <si>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</si>
  <si>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</si>
  <si>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</si>
  <si>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</si>
  <si>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</si>
  <si>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</si>
  <si>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</si>
  <si>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</si>
  <si>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</si>
  <si>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</si>
  <si>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</si>
  <si>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</si>
  <si>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</si>
  <si>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</si>
  <si>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</si>
  <si>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</si>
  <si>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</si>
  <si>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</si>
  <si>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</si>
  <si>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</si>
  <si>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</si>
  <si>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</si>
  <si>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</si>
  <si>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</si>
  <si>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</si>
  <si>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</si>
  <si>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</si>
  <si>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</si>
  <si>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</si>
  <si>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</si>
  <si>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</si>
  <si>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</si>
  <si>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</si>
  <si>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</si>
  <si>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</si>
  <si>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</si>
  <si>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</si>
  <si>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</si>
  <si>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</si>
  <si>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</si>
  <si>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</si>
  <si>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</si>
  <si>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</si>
  <si>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</si>
  <si>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</si>
  <si>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</si>
  <si>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</si>
  <si>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</si>
  <si>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</si>
  <si>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</si>
  <si>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</si>
  <si>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</si>
  <si>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</si>
  <si>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</si>
  <si>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</si>
  <si>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</si>
  <si>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</si>
  <si>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</si>
  <si>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</si>
  <si>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</si>
  <si>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</si>
  <si>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</si>
  <si>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</si>
  <si>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</si>
  <si>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</si>
  <si>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</si>
  <si>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</si>
  <si>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</si>
  <si>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</si>
  <si>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</si>
  <si>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</si>
  <si>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</si>
  <si>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</si>
  <si>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</si>
  <si>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</si>
  <si>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</si>
  <si>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</si>
  <si>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</si>
  <si>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</si>
  <si>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</si>
  <si>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</si>
  <si>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</si>
  <si>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</si>
  <si>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</si>
  <si>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</si>
  <si>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</si>
  <si>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</si>
  <si>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</si>
  <si>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</si>
  <si>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</si>
  <si>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</si>
  <si>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</si>
  <si>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</si>
  <si>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</si>
  <si>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</si>
  <si>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</si>
  <si>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</si>
  <si>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</si>
  <si>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</si>
  <si>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</si>
  <si>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</si>
  <si>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</si>
  <si>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</si>
  <si>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</si>
  <si>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</si>
  <si>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</si>
  <si>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</si>
  <si>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</si>
  <si>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</si>
  <si>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</si>
  <si>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</si>
  <si>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</si>
  <si>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</si>
  <si>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</si>
  <si>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</si>
  <si>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</si>
  <si>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</si>
  <si>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</si>
  <si>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</si>
  <si>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</si>
  <si>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</si>
  <si>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</si>
  <si>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</si>
  <si>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</si>
  <si>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</si>
  <si>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</si>
  <si>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</si>
  <si>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</si>
  <si>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</si>
  <si>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</si>
  <si>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</si>
  <si>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</si>
  <si>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</si>
  <si>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</si>
  <si>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</si>
  <si>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</si>
  <si>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</si>
  <si>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</si>
  <si>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</si>
  <si>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</si>
  <si>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</si>
  <si>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</si>
  <si>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</si>
  <si>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</si>
  <si>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</si>
  <si>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</si>
  <si>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</si>
  <si>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</si>
  <si>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</si>
  <si>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</si>
  <si>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</si>
  <si>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</si>
  <si>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</si>
  <si>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</si>
  <si>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</si>
  <si>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</si>
  <si>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</si>
  <si>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</si>
  <si>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</si>
  <si>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</si>
  <si>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</si>
  <si>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</si>
  <si>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</si>
  <si>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</si>
  <si>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</si>
  <si>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</si>
  <si>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</si>
  <si>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</si>
  <si>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</si>
  <si>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</si>
  <si>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</si>
  <si>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</si>
  <si>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</si>
  <si>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</si>
  <si>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</si>
  <si>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</si>
  <si>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</si>
  <si>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</si>
  <si>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</si>
  <si>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</si>
  <si>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</si>
  <si>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</si>
  <si>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</si>
  <si>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</si>
  <si>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</si>
  <si>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</si>
  <si>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</si>
  <si>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</si>
  <si>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</si>
  <si>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</si>
  <si>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</si>
  <si>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</si>
  <si>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</si>
  <si>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</si>
  <si>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</si>
  <si>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</si>
  <si>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</si>
  <si>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</si>
  <si>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</si>
  <si>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</si>
  <si>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</si>
  <si>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</si>
  <si>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</si>
  <si>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</si>
  <si>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</si>
  <si>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</si>
  <si>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</si>
  <si>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</si>
  <si>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</si>
  <si>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</si>
  <si>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</si>
  <si>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</si>
  <si>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</si>
  <si>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</si>
  <si>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</si>
  <si>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</si>
  <si>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</si>
  <si>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</si>
  <si>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</si>
  <si>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</si>
  <si>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</si>
  <si>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</si>
  <si>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</si>
  <si>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</si>
  <si>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</si>
  <si>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</si>
  <si>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</si>
  <si>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</si>
  <si>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</si>
  <si>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</si>
  <si>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</si>
  <si>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</si>
  <si>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</si>
  <si>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</si>
  <si>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</si>
  <si>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</si>
  <si>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</si>
  <si>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</si>
  <si>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</si>
  <si>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</si>
  <si>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</si>
  <si>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</si>
  <si>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</si>
  <si>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</si>
  <si>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</si>
  <si>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</si>
  <si>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</si>
  <si>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</si>
  <si>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</si>
  <si>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</si>
  <si>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</si>
  <si>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</si>
  <si>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</si>
  <si>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</si>
  <si>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</si>
  <si>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</si>
  <si>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</si>
  <si>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</si>
  <si>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</si>
  <si>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</si>
  <si>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</si>
  <si>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</si>
  <si>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</si>
  <si>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</si>
  <si>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</si>
  <si>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</si>
  <si>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</si>
  <si>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</si>
  <si>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</si>
  <si>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</si>
  <si>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</si>
  <si>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</si>
  <si>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</si>
  <si>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</si>
  <si>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</si>
  <si>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</si>
  <si>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</si>
  <si>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</si>
  <si>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</si>
  <si>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</si>
  <si>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</si>
  <si>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</si>
  <si>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</si>
  <si>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</si>
  <si>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</si>
  <si>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</si>
  <si>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</si>
  <si>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</si>
  <si>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</si>
  <si>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</si>
  <si>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</si>
  <si>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</si>
  <si>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</si>
  <si>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</si>
  <si>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</si>
  <si>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</si>
  <si>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</si>
  <si>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</si>
  <si>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</si>
  <si>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</si>
  <si>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</si>
  <si>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</si>
  <si>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</si>
  <si>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</si>
  <si>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</si>
  <si>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</si>
  <si>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</si>
  <si>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</si>
  <si>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</si>
  <si>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</si>
  <si>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</si>
  <si>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</si>
  <si>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</si>
  <si>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</si>
  <si>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</si>
  <si>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</si>
  <si>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</si>
  <si>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</si>
  <si>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</si>
  <si>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</si>
  <si>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</si>
  <si>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</si>
  <si>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</si>
  <si>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</si>
  <si>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</si>
  <si>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</si>
  <si>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</si>
  <si>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</si>
  <si>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</si>
  <si>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</si>
  <si>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</si>
  <si>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</si>
  <si>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</si>
  <si>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</si>
  <si>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</si>
  <si>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</si>
  <si>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</si>
  <si>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</si>
  <si>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</si>
  <si>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</si>
  <si>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</si>
  <si>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</si>
  <si>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</si>
  <si>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</si>
  <si>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</si>
  <si>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</si>
  <si>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</si>
  <si>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</si>
  <si>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</si>
  <si>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</si>
  <si>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</si>
  <si>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</si>
  <si>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</si>
  <si>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</si>
  <si>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</si>
  <si>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</si>
  <si>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</si>
  <si>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</si>
  <si>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</si>
  <si>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</si>
  <si>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</si>
  <si>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</si>
  <si>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</si>
  <si>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</si>
  <si>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</si>
  <si>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</si>
  <si>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</si>
  <si>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</si>
  <si>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</si>
  <si>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</si>
  <si>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</si>
  <si>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</si>
  <si>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</si>
  <si>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</si>
  <si>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</si>
  <si>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</si>
  <si>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</si>
  <si>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</si>
  <si>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</si>
  <si>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</si>
  <si>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</si>
  <si>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</si>
  <si>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</si>
  <si>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</si>
  <si>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</si>
  <si>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</si>
  <si>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</si>
  <si>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</si>
  <si>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</si>
  <si>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</si>
  <si>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</si>
  <si>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</si>
  <si>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</si>
  <si>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</si>
  <si>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</si>
  <si>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</si>
  <si>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</si>
  <si>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</si>
  <si>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</si>
  <si>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</si>
  <si>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</si>
  <si>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</si>
  <si>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</si>
  <si>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</si>
  <si>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</si>
  <si>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</si>
  <si>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</si>
  <si>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</si>
  <si>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</si>
  <si>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</si>
  <si>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</si>
  <si>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</si>
  <si>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</si>
  <si>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</si>
  <si>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</si>
  <si>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</si>
  <si>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</si>
  <si>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</si>
  <si>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</si>
  <si>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</si>
  <si>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</si>
  <si>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</si>
  <si>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</si>
  <si>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</si>
  <si>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</si>
  <si>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</si>
  <si>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</si>
  <si>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</si>
  <si>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</si>
  <si>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</si>
  <si>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</si>
  <si>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</si>
  <si>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</si>
  <si>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</si>
  <si>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</si>
  <si>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</si>
  <si>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</si>
  <si>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</si>
  <si>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</si>
  <si>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</si>
  <si>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</si>
  <si>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</si>
  <si>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</si>
  <si>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</si>
  <si>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</si>
  <si>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</si>
  <si>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</si>
  <si>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</si>
  <si>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</si>
  <si>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</si>
  <si>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</si>
  <si>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</si>
  <si>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</si>
  <si>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</si>
  <si>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</si>
  <si>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</si>
  <si>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</si>
  <si>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</si>
  <si>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</si>
  <si>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</si>
  <si>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</si>
  <si>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</si>
  <si>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</si>
  <si>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</si>
  <si>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</si>
  <si>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</si>
  <si>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</si>
  <si>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</si>
  <si>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</si>
  <si>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</si>
  <si>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</si>
  <si>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</si>
  <si>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</si>
  <si>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</si>
  <si>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</si>
  <si>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</si>
  <si>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</si>
  <si>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</si>
  <si>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</si>
  <si>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</si>
  <si>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</si>
  <si>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</si>
  <si>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</si>
  <si>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</si>
  <si>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</si>
  <si>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</si>
  <si>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</si>
  <si>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</si>
  <si>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</si>
  <si>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</si>
  <si>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</si>
  <si>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</si>
  <si>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</si>
  <si>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</si>
  <si>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</si>
  <si>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</si>
  <si>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</si>
  <si>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</si>
  <si>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</si>
  <si>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</si>
  <si>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</si>
  <si>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</si>
  <si>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</si>
  <si>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</si>
  <si>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</si>
  <si>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</si>
  <si>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</si>
  <si>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</si>
  <si>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</si>
  <si>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</si>
  <si>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</si>
  <si>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</si>
  <si>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</si>
  <si>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</si>
  <si>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</si>
  <si>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</si>
  <si>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</si>
  <si>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</si>
  <si>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</si>
  <si>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</si>
  <si>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</si>
  <si>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</si>
  <si>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</si>
  <si>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</si>
  <si>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</si>
  <si>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</si>
  <si>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</si>
  <si>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</si>
  <si>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</si>
  <si>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</si>
  <si>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</si>
  <si>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</si>
  <si>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</si>
  <si>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</si>
  <si>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</si>
  <si>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</si>
  <si>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</si>
  <si>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</si>
  <si>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</si>
  <si>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</si>
  <si>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</si>
  <si>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</si>
  <si>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</si>
  <si>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</si>
  <si>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</si>
  <si>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</si>
  <si>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</si>
  <si>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</si>
  <si>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</si>
  <si>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</si>
  <si>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</si>
  <si>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</si>
  <si>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</si>
  <si>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</si>
  <si>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</si>
  <si>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</si>
  <si>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</si>
  <si>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</si>
  <si>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</si>
  <si>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</si>
  <si>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</si>
  <si>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</si>
  <si>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</si>
  <si>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</si>
  <si>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</si>
  <si>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</si>
  <si>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</si>
  <si>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</si>
  <si>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</si>
  <si>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</si>
  <si>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</si>
  <si>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</si>
  <si>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</si>
  <si>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</si>
  <si>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</si>
  <si>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</si>
  <si>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</si>
  <si>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</si>
  <si>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</si>
  <si>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</si>
  <si>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</si>
  <si>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</si>
  <si>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</si>
  <si>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</si>
  <si>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</si>
  <si>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</si>
  <si>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</si>
  <si>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</si>
  <si>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</si>
  <si>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</si>
  <si>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</si>
  <si>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</si>
  <si>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</si>
  <si>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</si>
  <si>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</si>
  <si>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</si>
  <si>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</si>
  <si>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</si>
  <si>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</si>
  <si>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</si>
  <si>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</si>
  <si>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</si>
  <si>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</si>
  <si>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</si>
  <si>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</si>
  <si>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</si>
  <si>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</si>
  <si>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</si>
  <si>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</si>
  <si>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</si>
  <si>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</si>
  <si>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</si>
  <si>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</si>
  <si>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</si>
  <si>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</si>
  <si>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</si>
  <si>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</si>
  <si>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</si>
  <si>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</si>
  <si>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</si>
  <si>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</si>
  <si>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</si>
  <si>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</si>
  <si>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</si>
  <si>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</si>
  <si>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</si>
  <si>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</si>
  <si>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</si>
  <si>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</si>
  <si>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</si>
  <si>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</si>
  <si>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</si>
  <si>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</si>
  <si>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</si>
  <si>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</si>
  <si>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</si>
  <si>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</si>
  <si>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</si>
  <si>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</si>
  <si>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</si>
  <si>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</si>
  <si>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</si>
  <si>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</si>
  <si>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</si>
  <si>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</si>
  <si>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</si>
  <si>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</si>
  <si>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</si>
  <si>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</si>
  <si>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</si>
  <si>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</si>
  <si>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</si>
  <si>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</si>
  <si>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</si>
  <si>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</si>
  <si>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</si>
  <si>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</si>
  <si>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</si>
  <si>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</si>
  <si>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</si>
  <si>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</si>
  <si>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</si>
  <si>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</si>
  <si>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</si>
  <si>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</si>
  <si>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</si>
  <si>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</si>
  <si>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</si>
  <si>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</si>
  <si>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</si>
  <si>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</si>
  <si>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</si>
  <si>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</si>
  <si>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</si>
  <si>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</si>
  <si>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</si>
  <si>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</si>
  <si>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</si>
  <si>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</si>
  <si>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</si>
  <si>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</si>
  <si>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</si>
  <si>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</si>
  <si>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</si>
  <si>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</si>
  <si>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</si>
  <si>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</si>
  <si>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</si>
  <si>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</si>
  <si>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</si>
  <si>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</si>
  <si>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</si>
  <si>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</si>
  <si>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</si>
  <si>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</si>
  <si>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</si>
  <si>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</si>
  <si>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</si>
  <si>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</si>
  <si>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</si>
  <si>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</si>
  <si>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</si>
  <si>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</si>
  <si>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</si>
  <si>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</si>
  <si>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</si>
  <si>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</si>
  <si>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</si>
  <si>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</si>
  <si>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</si>
  <si>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</si>
  <si>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</si>
  <si>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</si>
  <si>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</si>
  <si>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</si>
  <si>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</si>
  <si>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</si>
  <si>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</si>
  <si>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</si>
  <si>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</si>
  <si>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</si>
  <si>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</si>
  <si>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</si>
  <si>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</si>
  <si>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</si>
  <si>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</si>
  <si>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</si>
  <si>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</si>
  <si>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</si>
  <si>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</si>
  <si>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</si>
  <si>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</si>
  <si>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</si>
  <si>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</si>
  <si>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</si>
  <si>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</si>
  <si>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</si>
  <si>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</si>
  <si>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</si>
  <si>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</si>
  <si>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</si>
  <si>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</si>
  <si>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</si>
  <si>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</si>
  <si>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</si>
  <si>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</si>
  <si>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</si>
  <si>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</si>
  <si>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</si>
  <si>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</si>
  <si>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</si>
  <si>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</si>
  <si>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</si>
  <si>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</si>
  <si>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</si>
  <si>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</si>
  <si>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</si>
  <si>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</si>
  <si>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</si>
  <si>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</si>
  <si>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</si>
  <si>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</si>
  <si>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</si>
  <si>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</si>
  <si>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</si>
  <si>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</si>
  <si>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</si>
  <si>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</si>
  <si>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</si>
  <si>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</si>
  <si>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</si>
  <si>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</si>
  <si>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</si>
  <si>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</si>
  <si>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</si>
  <si>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</si>
  <si>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</si>
  <si>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</si>
  <si>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</si>
  <si>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</si>
  <si>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</si>
  <si>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</si>
  <si>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</si>
  <si>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</si>
  <si>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</si>
  <si>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</si>
  <si>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</si>
  <si>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</si>
  <si>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</si>
  <si>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</si>
  <si>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</si>
  <si>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</si>
  <si>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</si>
  <si>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</si>
  <si>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</si>
  <si>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</si>
  <si>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</si>
  <si>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</si>
  <si>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</si>
  <si>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</si>
  <si>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</si>
  <si>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</si>
  <si>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</si>
  <si>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</si>
  <si>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</si>
  <si>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</si>
  <si>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</si>
  <si>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</si>
  <si>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</si>
  <si>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</si>
  <si>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</si>
  <si>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</si>
  <si>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</si>
  <si>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</si>
  <si>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</si>
  <si>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</si>
  <si>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</si>
  <si>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</si>
  <si>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</si>
  <si>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</si>
  <si>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</si>
  <si>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</si>
  <si>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</si>
  <si>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</si>
  <si>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</si>
  <si>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</si>
  <si>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</si>
  <si>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</si>
  <si>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</si>
  <si>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</si>
  <si>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</si>
  <si>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</si>
  <si>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</si>
  <si>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</si>
  <si>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</si>
  <si>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</si>
  <si>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</si>
  <si>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</si>
  <si>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</si>
  <si>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</si>
  <si>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</si>
  <si>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</si>
  <si>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</si>
  <si>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</si>
  <si>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</si>
  <si>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</si>
  <si>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</si>
  <si>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</si>
  <si>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</si>
  <si>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</si>
  <si>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</si>
  <si>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</si>
  <si>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</si>
  <si>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</si>
  <si>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</si>
  <si>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</si>
  <si>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</si>
  <si>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</si>
  <si>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</si>
  <si>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</si>
  <si>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</si>
  <si>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</si>
  <si>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</si>
  <si>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</si>
  <si>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</si>
  <si>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</si>
  <si>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</si>
  <si>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</si>
  <si>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</si>
  <si>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</si>
  <si>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</si>
  <si>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</si>
  <si>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</si>
  <si>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</si>
  <si>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</si>
  <si>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</si>
  <si>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</si>
  <si>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</si>
  <si>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</si>
  <si>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</si>
  <si>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</si>
  <si>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</si>
  <si>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</si>
  <si>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</si>
  <si>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</si>
  <si>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</si>
  <si>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</si>
  <si>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</si>
  <si>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</si>
  <si>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</si>
  <si>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</si>
  <si>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</si>
  <si>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</si>
  <si>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</si>
  <si>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</si>
  <si>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</si>
  <si>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</si>
  <si>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</si>
  <si>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</si>
  <si>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</si>
  <si>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</si>
  <si>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</si>
  <si>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</si>
  <si>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</si>
  <si>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</si>
  <si>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</si>
  <si>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</si>
  <si>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</si>
  <si>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</si>
  <si>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</si>
  <si>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</si>
  <si>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</si>
  <si>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</si>
  <si>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</si>
  <si>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</si>
  <si>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</si>
  <si>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</si>
  <si>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</si>
  <si>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</si>
  <si>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</si>
  <si>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</si>
  <si>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</si>
  <si>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</si>
  <si>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</si>
  <si>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</si>
  <si>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</si>
  <si>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</si>
  <si>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</si>
  <si>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</si>
  <si>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</si>
  <si>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</si>
  <si>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</si>
  <si>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</si>
  <si>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</si>
  <si>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</si>
  <si>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</si>
  <si>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</si>
  <si>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</si>
  <si>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</si>
  <si>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</si>
  <si>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</si>
  <si>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</si>
  <si>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</si>
  <si>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</si>
  <si>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</si>
  <si>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</si>
  <si>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</si>
  <si>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</si>
  <si>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</si>
  <si>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</si>
  <si>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</si>
  <si>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</si>
  <si>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</si>
  <si>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</si>
  <si>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</si>
  <si>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</si>
  <si>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</si>
  <si>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</si>
  <si>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</si>
  <si>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</si>
  <si>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</si>
  <si>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</si>
  <si>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</si>
  <si>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</si>
  <si>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</si>
  <si>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</si>
  <si>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</si>
  <si>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</si>
  <si>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</si>
  <si>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</si>
  <si>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</si>
  <si>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</si>
  <si>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</si>
  <si>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</si>
  <si>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</si>
  <si>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</si>
  <si>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</si>
  <si>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</si>
  <si>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</si>
  <si>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</si>
  <si>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</si>
  <si>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</si>
  <si>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</si>
  <si>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</si>
  <si>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</si>
  <si>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</si>
  <si>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</si>
  <si>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</si>
  <si>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</si>
  <si>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</si>
  <si>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</si>
  <si>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</si>
  <si>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</si>
  <si>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</si>
  <si>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</si>
  <si>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</si>
  <si>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</si>
  <si>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</si>
  <si>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</si>
  <si>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</si>
  <si>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</si>
  <si>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</si>
  <si>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</si>
  <si>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</si>
  <si>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</si>
  <si>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</si>
  <si>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</si>
  <si>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</si>
  <si>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</si>
  <si>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</si>
  <si>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</si>
  <si>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</si>
  <si>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</si>
  <si>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</si>
  <si>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</si>
  <si>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</si>
  <si>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</si>
  <si>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</si>
  <si>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</si>
  <si>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</si>
  <si>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</si>
  <si>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</si>
  <si>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</si>
  <si>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</si>
  <si>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</si>
  <si>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</si>
  <si>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</si>
  <si>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</si>
  <si>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</si>
  <si>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</si>
  <si>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</si>
  <si>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</si>
  <si>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</si>
  <si>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</si>
  <si>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</si>
  <si>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</si>
  <si>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</si>
  <si>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</si>
  <si>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</si>
  <si>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</si>
  <si>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</si>
  <si>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</si>
  <si>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</si>
  <si>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</si>
  <si>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</si>
  <si>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</si>
  <si>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</si>
  <si>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</si>
  <si>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</si>
  <si>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</si>
  <si>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</si>
  <si>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</si>
  <si>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</si>
  <si>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</si>
  <si>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</si>
  <si>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</si>
  <si>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</si>
  <si>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</si>
  <si>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</si>
  <si>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</si>
  <si>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</si>
  <si>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</si>
  <si>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</si>
  <si>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</si>
  <si>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</si>
  <si>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</si>
  <si>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</si>
  <si>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</si>
  <si>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</si>
  <si>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</si>
  <si>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</si>
  <si>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</si>
  <si>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</si>
  <si>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</si>
  <si>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</si>
  <si>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</si>
  <si>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</si>
  <si>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</si>
  <si>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</si>
  <si>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</si>
  <si>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</si>
  <si>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</si>
  <si>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</si>
  <si>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</si>
  <si>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</si>
  <si>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</si>
  <si>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</si>
  <si>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</si>
  <si>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</si>
  <si>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</si>
  <si>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</si>
  <si>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</si>
  <si>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</si>
  <si>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</si>
  <si>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</si>
  <si>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</si>
  <si>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</si>
  <si>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</si>
  <si>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</si>
  <si>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</si>
  <si>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</si>
  <si>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</si>
  <si>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</si>
  <si>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</si>
  <si>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</si>
  <si>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</si>
  <si>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</si>
  <si>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</si>
  <si>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</si>
  <si>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</si>
  <si>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</si>
  <si>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</si>
  <si>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</si>
  <si>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</si>
  <si>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</si>
  <si>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</si>
  <si>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</si>
  <si>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</si>
  <si>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</si>
  <si>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</si>
  <si>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</si>
  <si>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</si>
  <si>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</si>
  <si>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</si>
  <si>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</si>
  <si>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</si>
  <si>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</si>
  <si>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</si>
  <si>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</si>
  <si>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</si>
  <si>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</si>
  <si>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</si>
  <si>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</si>
  <si>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</si>
  <si>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</si>
  <si>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</si>
  <si>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</si>
  <si>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</si>
  <si>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</si>
  <si>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</si>
  <si>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</si>
  <si>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</si>
  <si>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</si>
  <si>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</si>
  <si>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</si>
  <si>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</si>
  <si>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</si>
  <si>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</si>
  <si>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</si>
  <si>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</si>
  <si>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</si>
  <si>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</si>
  <si>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</si>
  <si>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</si>
  <si>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</si>
  <si>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</si>
  <si>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</si>
  <si>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</si>
  <si>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</si>
  <si>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</si>
  <si>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</si>
  <si>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</si>
  <si>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</si>
  <si>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</si>
  <si>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</si>
  <si>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</si>
  <si>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</si>
  <si>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</si>
  <si>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</si>
  <si>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</si>
  <si>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</si>
  <si>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</si>
  <si>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</si>
  <si>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</si>
  <si>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</si>
  <si>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</si>
  <si>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</si>
  <si>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</si>
  <si>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</si>
  <si>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</si>
  <si>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</si>
  <si>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</si>
  <si>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</si>
  <si>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</si>
  <si>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</si>
  <si>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</si>
  <si>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</si>
  <si>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</si>
  <si>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</si>
  <si>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</si>
  <si>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</si>
  <si>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</si>
  <si>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</si>
  <si>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</si>
  <si>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</si>
  <si>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</si>
  <si>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</si>
  <si>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</si>
  <si>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</si>
  <si>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</si>
  <si>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</si>
  <si>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</si>
  <si>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</si>
  <si>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</si>
  <si>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</si>
  <si>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</si>
  <si>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</si>
  <si>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</si>
  <si>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</si>
  <si>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</si>
  <si>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</si>
  <si>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</si>
  <si>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</si>
  <si>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</si>
  <si>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</si>
  <si>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</si>
  <si>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</si>
  <si>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</si>
  <si>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</si>
  <si>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</si>
  <si>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</si>
  <si>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</si>
  <si>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</si>
  <si>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</si>
  <si>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</si>
  <si>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</si>
  <si>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</si>
  <si>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</si>
  <si>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</si>
  <si>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</si>
  <si>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</si>
  <si>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</si>
  <si>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</si>
  <si>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</si>
  <si>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</si>
  <si>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</si>
  <si>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</si>
  <si>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</si>
  <si>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</si>
  <si>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</si>
  <si>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</si>
  <si>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</si>
  <si>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</si>
  <si>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</si>
  <si>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</si>
  <si>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</si>
  <si>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</si>
  <si>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</si>
  <si>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</si>
  <si>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</si>
  <si>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</si>
  <si>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</si>
  <si>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</si>
  <si>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</si>
  <si>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</si>
  <si>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</si>
  <si>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</si>
  <si>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</si>
  <si>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</si>
  <si>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</si>
  <si>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</si>
  <si>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</si>
  <si>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</si>
  <si>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</si>
  <si>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</si>
  <si>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</si>
  <si>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</si>
  <si>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</si>
  <si>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</si>
  <si>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</si>
  <si>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</si>
  <si>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</si>
  <si>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</si>
  <si>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</si>
  <si>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</si>
  <si>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</si>
  <si>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</si>
  <si>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</si>
  <si>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</si>
  <si>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</si>
  <si>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</si>
  <si>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</si>
  <si>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</si>
  <si>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</si>
  <si>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</si>
  <si>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</si>
  <si>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</si>
  <si>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</si>
  <si>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</si>
  <si>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</si>
  <si>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</si>
  <si>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</si>
  <si>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</si>
  <si>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</si>
  <si>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</si>
  <si>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</si>
  <si>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</si>
  <si>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</si>
  <si>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</si>
  <si>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</si>
  <si>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</si>
  <si>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</si>
  <si>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</si>
  <si>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</si>
  <si>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</si>
  <si>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</si>
  <si>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</si>
  <si>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</si>
  <si>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</si>
  <si>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</si>
  <si>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</si>
  <si>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</si>
  <si>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</si>
  <si>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</si>
  <si>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</si>
  <si>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</si>
  <si>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</si>
  <si>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</si>
  <si>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</si>
  <si>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</si>
  <si>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</si>
  <si>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</si>
  <si>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</si>
  <si>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</si>
  <si>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</si>
  <si>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</si>
  <si>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</si>
  <si>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</si>
  <si>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</si>
  <si>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</si>
  <si>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</si>
  <si>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</si>
  <si>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</si>
  <si>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</si>
  <si>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</si>
  <si>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</si>
  <si>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</si>
  <si>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</si>
  <si>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</si>
  <si>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</si>
  <si>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</si>
  <si>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</si>
  <si>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</si>
  <si>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</si>
  <si>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</si>
  <si>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</si>
  <si>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</si>
  <si>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</si>
  <si>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</si>
  <si>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</si>
  <si>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</si>
  <si>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</si>
  <si>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</si>
  <si>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</si>
  <si>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</si>
  <si>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</si>
  <si>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</si>
  <si>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</si>
  <si>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</si>
  <si>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</si>
  <si>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</si>
  <si>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</si>
  <si>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</si>
  <si>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</si>
  <si>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</si>
  <si>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</si>
  <si>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</si>
  <si>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</si>
  <si>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</si>
  <si>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</si>
  <si>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</si>
  <si>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</si>
  <si>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</si>
  <si>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</si>
  <si>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</si>
  <si>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</si>
  <si>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</si>
  <si>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</si>
  <si>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</si>
  <si>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</si>
  <si>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</si>
  <si>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</si>
  <si>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</si>
  <si>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</si>
  <si>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</si>
  <si>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</si>
  <si>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</si>
  <si>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</si>
  <si>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</si>
  <si>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</si>
  <si>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</si>
  <si>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</si>
  <si>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</si>
  <si>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</si>
  <si>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</si>
  <si>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</si>
  <si>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</si>
  <si>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</si>
  <si>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</si>
  <si>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</si>
  <si>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</si>
  <si>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</si>
  <si>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</si>
  <si>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</si>
  <si>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</si>
  <si>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</si>
  <si>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</si>
  <si>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</si>
  <si>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</si>
  <si>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</si>
  <si>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</si>
  <si>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</si>
  <si>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</si>
  <si>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</si>
  <si>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</si>
  <si>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</si>
  <si>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</si>
  <si>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</si>
  <si>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</si>
  <si>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</si>
  <si>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</si>
  <si>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</si>
  <si>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</si>
  <si>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</si>
  <si>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</si>
  <si>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</si>
  <si>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</si>
  <si>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</si>
  <si>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</si>
  <si>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</si>
  <si>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</si>
  <si>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</si>
  <si>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</si>
  <si>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</si>
  <si>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</si>
  <si>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</si>
  <si>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</si>
  <si>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</si>
  <si>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</si>
  <si>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</si>
  <si>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</si>
  <si>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</si>
  <si>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</si>
  <si>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</si>
  <si>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</si>
  <si>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</si>
  <si>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</si>
  <si>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</si>
  <si>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</si>
  <si>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</si>
  <si>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</si>
  <si>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</si>
  <si>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</si>
  <si>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</si>
  <si>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</si>
  <si>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</si>
  <si>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</si>
  <si>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</si>
  <si>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</si>
  <si>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</si>
  <si>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</si>
  <si>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</si>
  <si>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</si>
  <si>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</si>
  <si>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</si>
  <si>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</si>
  <si>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</si>
  <si>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</si>
  <si>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</si>
  <si>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</si>
  <si>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</si>
  <si>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</si>
  <si>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</si>
  <si>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</si>
  <si>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</si>
  <si>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</si>
  <si>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</si>
  <si>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</si>
  <si>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</si>
  <si>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</si>
  <si>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</si>
  <si>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</si>
  <si>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</si>
  <si>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</si>
  <si>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</si>
  <si>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</si>
  <si>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</si>
  <si>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</si>
  <si>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</si>
  <si>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</si>
  <si>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</si>
  <si>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</si>
  <si>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</si>
  <si>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</si>
  <si>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</si>
  <si>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</si>
  <si>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</si>
  <si>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</si>
  <si>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</si>
  <si>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</si>
  <si>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</si>
  <si>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</si>
  <si>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</si>
  <si>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</si>
  <si>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</si>
  <si>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</si>
  <si>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</si>
  <si>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</si>
  <si>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</si>
  <si>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</si>
  <si>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</si>
  <si>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</si>
  <si>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</si>
  <si>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</si>
  <si>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</si>
  <si>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</si>
  <si>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</si>
  <si>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</si>
  <si>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</si>
  <si>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</si>
  <si>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</si>
  <si>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</si>
  <si>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</si>
  <si>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</si>
  <si>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</si>
  <si>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</si>
  <si>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</si>
  <si>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</si>
  <si>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</si>
  <si>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</si>
  <si>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</si>
  <si>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</si>
  <si>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</si>
  <si>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</si>
  <si>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</si>
  <si>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</si>
  <si>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</si>
  <si>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</si>
  <si>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</si>
  <si>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</si>
  <si>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</si>
  <si>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</si>
  <si>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</si>
  <si>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</si>
  <si>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</si>
  <si>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</si>
  <si>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</si>
  <si>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</si>
  <si>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</si>
  <si>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</si>
  <si>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</si>
  <si>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</si>
  <si>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</si>
  <si>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</si>
  <si>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</si>
  <si>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</si>
  <si>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</si>
  <si>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</si>
  <si>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</si>
  <si>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</si>
  <si>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</si>
  <si>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</si>
  <si>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</si>
  <si>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</si>
  <si>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</si>
  <si>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</si>
  <si>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</si>
  <si>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</si>
  <si>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</si>
  <si>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</si>
  <si>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</si>
  <si>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</si>
  <si>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</si>
  <si>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</si>
  <si>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</si>
  <si>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</si>
  <si>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</si>
  <si>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</si>
  <si>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</si>
  <si>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</si>
  <si>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</si>
  <si>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</si>
  <si>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</si>
  <si>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</si>
  <si>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</si>
  <si>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</si>
  <si>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</si>
  <si>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</si>
  <si>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</si>
  <si>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</si>
  <si>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</si>
  <si>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</si>
  <si>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</si>
  <si>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</si>
  <si>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</si>
  <si>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</si>
  <si>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</si>
  <si>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</si>
  <si>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</si>
  <si>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</si>
  <si>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</si>
  <si>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</si>
  <si>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</si>
  <si>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</si>
  <si>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</si>
  <si>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</si>
  <si>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</si>
  <si>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</si>
  <si>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</si>
  <si>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</si>
  <si>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</si>
  <si>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</si>
  <si>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</si>
  <si>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</si>
  <si>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</si>
  <si>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</si>
  <si>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</si>
  <si>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</si>
  <si>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</si>
  <si>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</si>
  <si>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</si>
  <si>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</si>
  <si>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</si>
  <si>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</si>
  <si>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</si>
  <si>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</si>
  <si>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</si>
  <si>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</si>
  <si>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</si>
  <si>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</si>
  <si>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</si>
  <si>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</si>
  <si>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</si>
  <si>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</si>
  <si>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</si>
  <si>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</si>
  <si>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</si>
  <si>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</si>
  <si>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</si>
  <si>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</si>
  <si>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</si>
  <si>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</si>
  <si>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</si>
  <si>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</si>
  <si>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</si>
  <si>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</si>
  <si>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</si>
  <si>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</si>
  <si>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</si>
  <si>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</si>
  <si>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</si>
  <si>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</si>
  <si>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</si>
  <si>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</si>
  <si>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</si>
  <si>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</si>
  <si>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</si>
  <si>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</si>
  <si>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</si>
  <si>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</si>
  <si>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</si>
  <si>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</si>
  <si>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</si>
  <si>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</si>
  <si>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</si>
  <si>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</si>
  <si>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</si>
  <si>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</si>
  <si>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</si>
  <si>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</si>
  <si>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</si>
  <si>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</si>
  <si>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</si>
  <si>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</si>
  <si>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</si>
  <si>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</si>
  <si>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</si>
  <si>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</si>
  <si>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</si>
  <si>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</si>
  <si>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</si>
  <si>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</si>
  <si>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</si>
  <si>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</si>
  <si>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</si>
  <si>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</si>
  <si>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</si>
  <si>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</si>
  <si>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</si>
  <si>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</si>
  <si>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</si>
  <si>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</si>
  <si>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</si>
  <si>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</si>
  <si>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</si>
  <si>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</si>
  <si>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</si>
  <si>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</si>
  <si>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</si>
  <si>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</si>
  <si>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</si>
  <si>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</si>
  <si>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</si>
  <si>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</si>
  <si>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</si>
  <si>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</si>
  <si>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</si>
  <si>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</si>
  <si>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</si>
  <si>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</si>
  <si>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</si>
  <si>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</si>
  <si>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</si>
  <si>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</si>
  <si>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</si>
  <si>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</si>
  <si>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</si>
  <si>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</si>
  <si>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</si>
  <si>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</si>
  <si>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</si>
  <si>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</si>
  <si>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</si>
  <si>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</si>
  <si>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</si>
  <si>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</si>
  <si>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</si>
  <si>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</si>
  <si>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</si>
  <si>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</si>
  <si>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</si>
  <si>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</si>
  <si>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</si>
  <si>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</si>
  <si>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</si>
  <si>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</si>
  <si>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</si>
  <si>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</si>
  <si>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</si>
  <si>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</si>
  <si>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</si>
  <si>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</si>
  <si>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</si>
  <si>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</si>
  <si>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</si>
  <si>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</si>
  <si>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</si>
  <si>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</si>
  <si>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</si>
  <si>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</si>
  <si>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</si>
  <si>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</si>
  <si>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</si>
  <si>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</si>
  <si>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</si>
  <si>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</si>
  <si>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</si>
  <si>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</si>
  <si>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</si>
  <si>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</si>
  <si>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</si>
  <si>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</si>
  <si>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</si>
  <si>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</si>
  <si>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</si>
  <si>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</si>
  <si>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</si>
  <si>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</si>
  <si>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</si>
  <si>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</si>
  <si>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</si>
  <si>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</si>
  <si>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</si>
  <si>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</si>
  <si>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</si>
  <si>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</si>
  <si>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</si>
  <si>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</si>
  <si>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</si>
  <si>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</si>
  <si>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</si>
  <si>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</si>
  <si>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</si>
  <si>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</si>
  <si>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</si>
  <si>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</si>
  <si>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</si>
  <si>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</si>
  <si>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</si>
  <si>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</si>
  <si>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</si>
  <si>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</si>
  <si>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</si>
  <si>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</si>
  <si>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</si>
  <si>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</si>
  <si>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</si>
  <si>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</si>
  <si>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</si>
  <si>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</si>
  <si>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</si>
  <si>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</si>
  <si>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</si>
  <si>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</si>
  <si>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</si>
  <si>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</si>
  <si>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</si>
  <si>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</si>
  <si>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</si>
  <si>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</si>
  <si>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</si>
  <si>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</si>
  <si>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</si>
  <si>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</si>
  <si>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</si>
  <si>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</si>
  <si>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</si>
  <si>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</si>
  <si>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</si>
  <si>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</si>
  <si>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</si>
  <si>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</si>
  <si>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</si>
  <si>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</si>
  <si>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</si>
  <si>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</si>
  <si>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</si>
  <si>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</si>
  <si>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</si>
  <si>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</si>
  <si>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</si>
  <si>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</si>
  <si>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</si>
  <si>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</si>
  <si>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</si>
  <si>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</si>
  <si>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</si>
  <si>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</si>
  <si>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</si>
  <si>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</si>
  <si>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</si>
  <si>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</si>
  <si>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</si>
  <si>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</si>
  <si>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</si>
  <si>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</si>
  <si>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</si>
  <si>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</si>
  <si>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</si>
  <si>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</si>
  <si>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</si>
  <si>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</si>
  <si>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</si>
  <si>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</si>
  <si>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</si>
  <si>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</si>
  <si>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</si>
  <si>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</si>
  <si>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</si>
  <si>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</si>
  <si>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</si>
  <si>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</si>
  <si>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</si>
  <si>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</si>
  <si>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</si>
  <si>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</si>
  <si>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</si>
  <si>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</si>
  <si>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</si>
  <si>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</si>
  <si>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</si>
  <si>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</si>
  <si>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</si>
  <si>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</si>
  <si>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</si>
  <si>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</si>
  <si>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</si>
  <si>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</si>
  <si>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</si>
  <si>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</si>
  <si>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</si>
  <si>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</si>
  <si>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</si>
  <si>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</si>
  <si>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</si>
  <si>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</si>
  <si>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</si>
  <si>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</si>
  <si>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</si>
  <si>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</si>
  <si>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</si>
  <si>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</si>
  <si>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</si>
  <si>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</si>
  <si>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</si>
  <si>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</si>
  <si>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</si>
  <si>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</si>
  <si>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</si>
  <si>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</si>
  <si>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</si>
  <si>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</si>
  <si>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</si>
  <si>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</si>
  <si>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</si>
  <si>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</si>
  <si>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</si>
  <si>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</si>
  <si>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</si>
  <si>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</si>
  <si>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</si>
  <si>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</si>
  <si>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</si>
  <si>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</si>
  <si>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</si>
  <si>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</si>
  <si>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</si>
  <si>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</si>
  <si>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</si>
  <si>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</si>
  <si>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</si>
  <si>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</si>
  <si>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</si>
  <si>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</si>
  <si>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</si>
  <si>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</si>
  <si>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</si>
  <si>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</si>
  <si>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</si>
  <si>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</si>
  <si>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</si>
  <si>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</si>
  <si>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</si>
  <si>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</si>
  <si>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</si>
  <si>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</si>
  <si>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</si>
  <si>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</si>
  <si>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</si>
  <si>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</si>
  <si>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</si>
  <si>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</si>
  <si>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</si>
  <si>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</si>
  <si>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</si>
  <si>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</si>
  <si>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</si>
  <si>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</si>
  <si>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</si>
  <si>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</si>
  <si>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</si>
  <si>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</si>
  <si>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</si>
  <si>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</si>
  <si>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</si>
  <si>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</si>
  <si>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</si>
  <si>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</si>
  <si>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</si>
  <si>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</si>
  <si>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</si>
  <si>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</si>
  <si>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</si>
  <si>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</si>
  <si>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</si>
  <si>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</si>
  <si>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</si>
  <si>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</si>
  <si>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</si>
  <si>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</si>
  <si>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</si>
  <si>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</si>
  <si>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</si>
  <si>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</si>
  <si>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</si>
  <si>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</si>
  <si>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</si>
  <si>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</si>
  <si>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</si>
  <si>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</si>
  <si>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</si>
  <si>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</si>
  <si>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</si>
  <si>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</si>
  <si>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</si>
  <si>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</si>
  <si>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</si>
  <si>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</si>
  <si>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</si>
  <si>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</si>
  <si>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</si>
  <si>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</si>
  <si>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</si>
  <si>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</si>
  <si>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</si>
  <si>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</si>
  <si>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</si>
  <si>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</si>
  <si>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</si>
  <si>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</si>
  <si>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</si>
  <si>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</si>
  <si>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</si>
  <si>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</si>
  <si>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</si>
  <si>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</si>
  <si>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</si>
  <si>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</si>
  <si>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</si>
  <si>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</si>
  <si>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</si>
  <si>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</si>
  <si>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</si>
  <si>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</si>
  <si>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</si>
  <si>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</si>
  <si>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</si>
  <si>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</si>
  <si>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</si>
  <si>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</si>
  <si>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</si>
  <si>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</si>
  <si>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</si>
  <si>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</si>
  <si>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</si>
  <si>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</si>
  <si>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</si>
  <si>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</si>
  <si>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</si>
  <si>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</si>
  <si>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</si>
  <si>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</si>
  <si>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</si>
  <si>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</si>
  <si>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</si>
  <si>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</si>
  <si>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</si>
  <si>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</si>
  <si>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</si>
  <si>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</si>
  <si>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</si>
  <si>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</si>
  <si>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</si>
  <si>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</si>
  <si>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</si>
  <si>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</si>
  <si>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</si>
  <si>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</si>
  <si>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</si>
  <si>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</si>
  <si>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</si>
  <si>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</si>
  <si>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</si>
  <si>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</si>
  <si>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</si>
  <si>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</si>
  <si>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</si>
  <si>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</si>
  <si>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</si>
  <si>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</si>
  <si>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</si>
  <si>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</si>
  <si>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</si>
  <si>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</si>
  <si>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</si>
  <si>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</si>
  <si>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</si>
  <si>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</si>
  <si>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</si>
  <si>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</si>
  <si>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</si>
  <si>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</si>
  <si>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</si>
  <si>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</si>
  <si>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</si>
  <si>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</si>
  <si>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</si>
  <si>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</si>
  <si>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</si>
  <si>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</si>
  <si>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</si>
  <si>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</si>
  <si>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</si>
  <si>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</si>
  <si>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</si>
  <si>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</si>
  <si>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</si>
  <si>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</si>
  <si>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</si>
  <si>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</si>
  <si>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</si>
  <si>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</si>
  <si>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</si>
  <si>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</si>
  <si>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</si>
  <si>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</si>
  <si>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</si>
  <si>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</si>
  <si>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</si>
  <si>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</si>
  <si>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</si>
  <si>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</si>
  <si>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</si>
  <si>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</si>
  <si>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</si>
  <si>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</si>
  <si>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</si>
  <si>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</si>
  <si>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</si>
  <si>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</si>
  <si>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</si>
  <si>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</si>
  <si>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</si>
  <si>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</si>
  <si>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</si>
  <si>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</si>
  <si>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</si>
  <si>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</si>
  <si>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</si>
  <si>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</si>
  <si>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</si>
  <si>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</si>
  <si>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</si>
  <si>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</si>
  <si>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</si>
  <si>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</si>
  <si>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</si>
  <si>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</si>
  <si>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</si>
  <si>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</si>
  <si>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</si>
  <si>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</si>
  <si>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</si>
  <si>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</si>
  <si>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</si>
  <si>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</si>
  <si>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</si>
  <si>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</si>
  <si>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</si>
  <si>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</si>
  <si>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</si>
  <si>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</si>
  <si>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</si>
  <si>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</si>
  <si>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</si>
  <si>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</si>
  <si>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</si>
  <si>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</si>
  <si>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</si>
  <si>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</si>
  <si>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</si>
  <si>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</si>
  <si>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</si>
  <si>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</si>
  <si>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</si>
  <si>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</si>
  <si>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</si>
  <si>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</si>
  <si>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</si>
  <si>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</si>
  <si>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</si>
  <si>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</si>
  <si>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</si>
  <si>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</si>
  <si>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</si>
  <si>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</si>
  <si>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</si>
  <si>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</si>
  <si>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</si>
  <si>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</si>
  <si>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</si>
  <si>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</si>
  <si>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</si>
  <si>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</si>
  <si>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</si>
  <si>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</si>
  <si>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</si>
  <si>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</si>
  <si>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</si>
  <si>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</si>
  <si>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</si>
  <si>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</si>
  <si>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</si>
  <si>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</si>
  <si>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</si>
  <si>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</si>
  <si>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</si>
  <si>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</si>
  <si>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</si>
  <si>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</si>
  <si>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</si>
  <si>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</si>
  <si>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</si>
  <si>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</si>
  <si>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</si>
  <si>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</si>
  <si>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</si>
  <si>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</si>
  <si>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</si>
  <si>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</si>
  <si>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</si>
  <si>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</si>
  <si>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</si>
  <si>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</si>
  <si>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</si>
  <si>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</si>
  <si>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</si>
  <si>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</si>
  <si>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</si>
  <si>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</si>
  <si>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</si>
  <si>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</si>
  <si>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</si>
  <si>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</si>
  <si>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</si>
  <si>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</si>
  <si>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</si>
  <si>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</si>
  <si>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</si>
  <si>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</si>
  <si>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</si>
  <si>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</si>
  <si>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</si>
  <si>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</si>
  <si>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</si>
  <si>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</si>
  <si>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</si>
  <si>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</si>
  <si>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</si>
  <si>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</si>
  <si>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</si>
  <si>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</si>
  <si>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</si>
  <si>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</si>
  <si>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</si>
  <si>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</si>
  <si>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</si>
  <si>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</si>
  <si>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</si>
  <si>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</si>
  <si>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</si>
  <si>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</si>
  <si>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</si>
  <si>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</si>
  <si>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</si>
  <si>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</si>
  <si>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</si>
  <si>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</si>
  <si>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</si>
  <si>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</si>
  <si>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</si>
  <si>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</si>
  <si>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</si>
  <si>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</si>
  <si>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</si>
  <si>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</si>
  <si>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</si>
  <si>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</si>
  <si>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</si>
  <si>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</si>
  <si>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</si>
  <si>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</si>
  <si>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</si>
  <si>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</si>
  <si>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</si>
  <si>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</si>
  <si>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</si>
  <si>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</si>
  <si>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</si>
  <si>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</si>
  <si>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</si>
  <si>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</si>
  <si>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</si>
  <si>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</si>
  <si>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</si>
  <si>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</si>
  <si>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</si>
  <si>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</si>
  <si>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</si>
  <si>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</si>
  <si>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</si>
  <si>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</si>
  <si>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</si>
  <si>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</si>
  <si>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</si>
  <si>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</si>
  <si>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</si>
  <si>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</si>
  <si>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</si>
  <si>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</si>
  <si>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</si>
  <si>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</si>
  <si>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</si>
  <si>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</si>
  <si>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</si>
  <si>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</si>
  <si>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</si>
  <si>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</si>
  <si>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</si>
  <si>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</si>
  <si>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</si>
  <si>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</si>
  <si>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</si>
  <si>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</si>
  <si>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</si>
  <si>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</si>
  <si>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</si>
  <si>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</si>
  <si>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</si>
  <si>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</si>
  <si>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</si>
  <si>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</si>
  <si>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</si>
  <si>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</si>
  <si>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</si>
  <si>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</si>
  <si>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</si>
  <si>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</si>
  <si>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</si>
  <si>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</si>
  <si>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</si>
  <si>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</si>
  <si>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</si>
  <si>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</si>
  <si>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</si>
  <si>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</si>
  <si>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</si>
  <si>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</si>
  <si>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</si>
  <si>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</si>
  <si>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</si>
  <si>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</si>
  <si>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</si>
  <si>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</si>
  <si>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</si>
  <si>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</si>
  <si>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</si>
  <si>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</si>
  <si>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</si>
  <si>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</si>
  <si>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</si>
  <si>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</si>
  <si>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</si>
  <si>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</si>
  <si>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</si>
  <si>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</si>
  <si>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</si>
  <si>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</si>
  <si>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</si>
  <si>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</si>
  <si>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</si>
  <si>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</si>
  <si>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</si>
  <si>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</si>
  <si>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</si>
  <si>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</si>
  <si>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</si>
  <si>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</si>
  <si>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</si>
  <si>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</si>
  <si>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</si>
  <si>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</si>
  <si>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</si>
  <si>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</si>
  <si>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</si>
  <si>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</si>
  <si>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</si>
  <si>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</si>
  <si>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</si>
  <si>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</si>
  <si>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</si>
  <si>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</si>
  <si>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</si>
  <si>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</si>
  <si>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</si>
  <si>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</si>
  <si>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</si>
  <si>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</si>
  <si>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</si>
  <si>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</si>
  <si>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</si>
  <si>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</si>
  <si>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</si>
  <si>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</si>
  <si>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</si>
  <si>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</si>
  <si>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</si>
  <si>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</si>
  <si>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</si>
  <si>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</si>
  <si>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</si>
  <si>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</si>
  <si>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</si>
  <si>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</si>
  <si>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</si>
  <si>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</si>
  <si>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</si>
  <si>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</si>
  <si>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</si>
  <si>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</si>
  <si>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</si>
  <si>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</si>
  <si>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</si>
  <si>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</si>
  <si>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</si>
  <si>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</si>
  <si>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</si>
  <si>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</si>
  <si>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</si>
  <si>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</si>
  <si>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</si>
  <si>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</si>
  <si>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</si>
  <si>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</si>
  <si>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</si>
  <si>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</si>
  <si>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</si>
  <si>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</si>
  <si>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</si>
  <si>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</si>
  <si>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</si>
  <si>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</si>
  <si>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</si>
  <si>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</si>
  <si>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</si>
  <si>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</si>
  <si>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</si>
  <si>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</si>
  <si>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</si>
  <si>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</si>
  <si>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</si>
  <si>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</si>
  <si>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</si>
  <si>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</si>
  <si>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</si>
  <si>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</si>
  <si>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</si>
  <si>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</si>
  <si>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</si>
  <si>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</si>
  <si>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</si>
  <si>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</si>
  <si>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</si>
  <si>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</si>
  <si>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</si>
  <si>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</si>
  <si>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</si>
  <si>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</si>
  <si>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</si>
  <si>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</si>
  <si>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</si>
  <si>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</si>
  <si>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</si>
  <si>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</si>
  <si>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</si>
  <si>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</si>
  <si>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</si>
  <si>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</si>
  <si>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</si>
  <si>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</si>
  <si>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</si>
  <si>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</si>
  <si>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</si>
  <si>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</si>
  <si>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</si>
  <si>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</si>
  <si>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</si>
  <si>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</si>
  <si>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</si>
  <si>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</si>
  <si>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</si>
  <si>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</si>
  <si>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</si>
  <si>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</si>
  <si>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</si>
  <si>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</si>
  <si>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</si>
  <si>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</si>
  <si>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</si>
  <si>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</si>
  <si>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</si>
  <si>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</si>
  <si>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</si>
  <si>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</si>
  <si>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</si>
  <si>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</si>
  <si>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</si>
  <si>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</si>
  <si>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</si>
  <si>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</si>
  <si>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</si>
  <si>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</si>
  <si>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</si>
  <si>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</si>
  <si>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</si>
  <si>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</si>
  <si>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</si>
  <si>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</si>
  <si>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</si>
  <si>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</si>
  <si>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</si>
  <si>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</si>
  <si>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</si>
  <si>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</si>
  <si>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</si>
  <si>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</si>
  <si>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</si>
  <si>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</si>
  <si>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</si>
  <si>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</si>
  <si>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</si>
  <si>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</si>
  <si>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</si>
  <si>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</si>
  <si>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</si>
  <si>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</si>
  <si>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</si>
  <si>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</si>
  <si>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</si>
  <si>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</si>
  <si>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</si>
  <si>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</si>
  <si>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</si>
  <si>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</si>
  <si>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</si>
  <si>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</si>
  <si>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</si>
  <si>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</si>
  <si>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</si>
  <si>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</si>
  <si>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</si>
  <si>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</si>
  <si>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</si>
  <si>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</si>
  <si>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</si>
  <si>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</si>
  <si>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</si>
  <si>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</si>
  <si>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</si>
  <si>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</si>
  <si>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</si>
  <si>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</si>
  <si>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</si>
  <si>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</si>
  <si>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</si>
  <si>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</si>
  <si>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</si>
  <si>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</si>
  <si>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</si>
  <si>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</si>
  <si>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</si>
  <si>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</si>
  <si>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</si>
  <si>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</si>
  <si>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</si>
  <si>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</si>
  <si>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</si>
  <si>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</si>
  <si>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</si>
  <si>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</si>
  <si>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</si>
  <si>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</si>
  <si>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</si>
  <si>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</si>
  <si>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</si>
  <si>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</si>
  <si>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</si>
  <si>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</si>
  <si>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</si>
  <si>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</si>
  <si>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</si>
  <si>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</si>
  <si>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</si>
  <si>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</si>
  <si>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</si>
  <si>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</si>
  <si>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</si>
  <si>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</si>
  <si>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</si>
  <si>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</si>
  <si>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</si>
  <si>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</si>
  <si>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</si>
  <si>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</si>
  <si>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</si>
  <si>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</si>
  <si>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</si>
  <si>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</si>
  <si>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</si>
  <si>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</si>
  <si>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</si>
  <si>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</si>
  <si>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</si>
  <si>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</si>
  <si>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</si>
  <si>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</si>
  <si>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</si>
  <si>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</si>
  <si>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</si>
  <si>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</si>
  <si>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</si>
  <si>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</si>
  <si>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</si>
  <si>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</si>
  <si>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</si>
  <si>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</si>
  <si>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</si>
  <si>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</si>
  <si>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</si>
  <si>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</si>
  <si>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</si>
  <si>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</si>
  <si>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</si>
  <si>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</si>
  <si>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</si>
  <si>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</si>
  <si>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</si>
  <si>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</si>
  <si>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</si>
  <si>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</si>
  <si>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</si>
  <si>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</si>
  <si>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</si>
  <si>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</si>
  <si>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</si>
  <si>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</si>
  <si>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</si>
  <si>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</si>
  <si>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</si>
  <si>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</si>
  <si>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</si>
  <si>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</si>
  <si>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</si>
  <si>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</si>
  <si>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</si>
  <si>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</si>
  <si>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</si>
  <si>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</si>
  <si>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</si>
  <si>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</si>
  <si>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</si>
  <si>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</si>
  <si>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</si>
  <si>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</si>
  <si>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</si>
  <si>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</si>
  <si>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</si>
  <si>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</si>
  <si>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</si>
  <si>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</si>
  <si>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</si>
  <si>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</si>
  <si>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</si>
  <si>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</si>
  <si>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</si>
  <si>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</si>
  <si>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</si>
  <si>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</si>
  <si>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</si>
  <si>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</si>
  <si>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</si>
  <si>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</si>
  <si>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</si>
  <si>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</si>
  <si>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</si>
  <si>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</si>
  <si>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</si>
  <si>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</si>
  <si>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</si>
  <si>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</si>
  <si>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</si>
  <si>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</si>
  <si>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</si>
  <si>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</si>
  <si>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</si>
  <si>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</si>
  <si>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</si>
  <si>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</si>
  <si>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</si>
  <si>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</si>
  <si>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</si>
  <si>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</si>
  <si>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</si>
  <si>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</si>
  <si>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</si>
  <si>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</si>
  <si>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</si>
  <si>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</si>
  <si>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</si>
  <si>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</si>
  <si>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</si>
  <si>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</si>
  <si>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</si>
  <si>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</si>
  <si>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</si>
  <si>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</si>
  <si>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</si>
  <si>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</si>
  <si>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</si>
  <si>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</si>
  <si>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</si>
  <si>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</si>
  <si>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</si>
  <si>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</si>
  <si>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</si>
  <si>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</si>
  <si>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</si>
  <si>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</si>
  <si>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</si>
  <si>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</si>
  <si>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</si>
  <si>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</si>
  <si>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</si>
  <si>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</si>
  <si>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</si>
  <si>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</si>
  <si>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</si>
  <si>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</si>
  <si>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</si>
  <si>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</si>
  <si>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</si>
  <si>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</si>
  <si>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</si>
  <si>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</si>
  <si>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</si>
  <si>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</si>
  <si>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</si>
  <si>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</si>
  <si>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</si>
  <si>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</si>
  <si>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</si>
  <si>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</si>
  <si>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</si>
  <si>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</si>
  <si>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</si>
  <si>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</si>
  <si>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</si>
  <si>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</si>
  <si>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</si>
  <si>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</si>
  <si>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</si>
  <si>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</si>
  <si>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</si>
  <si>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</si>
  <si>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</si>
  <si>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</si>
  <si>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</si>
  <si>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</si>
  <si>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</si>
  <si>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</si>
  <si>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</si>
  <si>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</si>
  <si>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</si>
  <si>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</si>
  <si>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</si>
  <si>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</si>
  <si>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</si>
  <si>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</si>
  <si>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</si>
  <si>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</si>
  <si>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</si>
  <si>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</si>
  <si>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</si>
  <si>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</si>
  <si>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</si>
  <si>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</si>
  <si>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</si>
  <si>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</si>
  <si>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</si>
  <si>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</si>
  <si>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</si>
  <si>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</si>
  <si>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</si>
  <si>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</si>
  <si>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</si>
  <si>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</si>
  <si>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</si>
  <si>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</si>
  <si>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</si>
  <si>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</si>
  <si>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</si>
  <si>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</si>
  <si>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</si>
  <si>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</si>
  <si>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</si>
  <si>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</si>
  <si>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</si>
  <si>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</si>
  <si>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</si>
  <si>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</si>
  <si>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</si>
  <si>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</si>
  <si>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</si>
  <si>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</si>
  <si>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</si>
  <si>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</si>
  <si>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</si>
  <si>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</si>
  <si>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</si>
  <si>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</si>
  <si>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</si>
  <si>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</si>
  <si>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</si>
  <si>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</si>
  <si>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</si>
  <si>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</si>
  <si>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</si>
  <si>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</si>
  <si>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</si>
  <si>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</si>
  <si>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</si>
  <si>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</si>
  <si>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</si>
  <si>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</si>
  <si>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</si>
  <si>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</si>
  <si>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</si>
  <si>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</si>
  <si>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</si>
  <si>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</si>
  <si>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</si>
  <si>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</si>
  <si>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</si>
  <si>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</si>
  <si>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</si>
  <si>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</si>
  <si>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</si>
  <si>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</si>
  <si>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</si>
  <si>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</si>
  <si>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</si>
  <si>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</si>
  <si>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</si>
  <si>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</si>
  <si>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</si>
  <si>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</si>
  <si>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</si>
  <si>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</si>
  <si>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</si>
  <si>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</si>
  <si>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</si>
  <si>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</si>
  <si>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</si>
  <si>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</si>
  <si>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</si>
  <si>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</si>
  <si>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</si>
  <si>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</si>
  <si>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</si>
  <si>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</si>
  <si>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</si>
  <si>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</si>
  <si>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</si>
  <si>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</si>
  <si>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</si>
  <si>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</si>
  <si>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</si>
  <si>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</si>
  <si>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</si>
  <si>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</si>
  <si>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</si>
  <si>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</si>
  <si>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</si>
  <si>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</si>
  <si>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</si>
  <si>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</si>
  <si>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</si>
  <si>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</si>
  <si>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</si>
  <si>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</si>
  <si>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</si>
  <si>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</si>
  <si>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</si>
  <si>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</si>
  <si>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</si>
  <si>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</si>
  <si>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</si>
  <si>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</si>
  <si>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</si>
  <si>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</si>
  <si>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</si>
  <si>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</si>
  <si>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</si>
  <si>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</si>
  <si>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</si>
  <si>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</si>
  <si>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</si>
  <si>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</si>
  <si>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</si>
  <si>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</si>
  <si>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</si>
  <si>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</si>
  <si>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</si>
  <si>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</si>
  <si>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</si>
  <si>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</si>
  <si>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</si>
  <si>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</si>
  <si>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</si>
  <si>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</si>
  <si>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</si>
  <si>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</si>
  <si>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</si>
  <si>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</si>
  <si>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</si>
  <si>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</si>
  <si>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</si>
  <si>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</si>
  <si>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</si>
  <si>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</si>
  <si>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</si>
  <si>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</si>
  <si>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</si>
  <si>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</si>
  <si>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</si>
  <si>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</si>
  <si>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</si>
  <si>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</si>
  <si>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</si>
  <si>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</si>
  <si>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</si>
  <si>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</si>
  <si>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</si>
  <si>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</si>
  <si>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</si>
  <si>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</si>
  <si>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</si>
  <si>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</si>
  <si>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</si>
  <si>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</si>
  <si>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</si>
  <si>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</si>
  <si>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</si>
  <si>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</si>
  <si>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</si>
  <si>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</si>
  <si>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</si>
  <si>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</si>
  <si>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</si>
  <si>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</si>
  <si>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</si>
  <si>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</si>
  <si>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</si>
  <si>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</si>
  <si>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</si>
  <si>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</si>
  <si>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</si>
  <si>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</si>
  <si>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</si>
  <si>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</si>
  <si>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</si>
  <si>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</si>
  <si>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</si>
  <si>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</si>
  <si>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</si>
  <si>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</si>
  <si>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</si>
  <si>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</si>
  <si>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</si>
  <si>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</si>
  <si>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</si>
  <si>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</si>
  <si>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</si>
  <si>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</si>
  <si>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</si>
  <si>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</si>
  <si>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</si>
  <si>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</si>
  <si>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</si>
  <si>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</si>
  <si>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</si>
  <si>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</si>
  <si>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</si>
  <si>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</si>
  <si>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</si>
  <si>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</si>
  <si>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</si>
  <si>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</si>
  <si>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</si>
  <si>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</si>
  <si>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</si>
  <si>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</si>
  <si>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</si>
  <si>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</si>
  <si>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</si>
  <si>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</si>
  <si>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</si>
  <si>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</si>
  <si>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</si>
  <si>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</si>
  <si>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</si>
  <si>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</si>
  <si>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</si>
  <si>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</si>
  <si>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</si>
  <si>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</si>
  <si>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</si>
  <si>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</si>
  <si>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</si>
  <si>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</si>
  <si>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</si>
  <si>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</si>
  <si>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</si>
  <si>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</si>
  <si>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</si>
  <si>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</si>
  <si>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</si>
  <si>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</si>
  <si>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</si>
  <si>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</si>
  <si>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</si>
  <si>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</si>
  <si>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</si>
  <si>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</si>
  <si>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</si>
  <si>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</si>
  <si>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</si>
  <si>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</si>
  <si>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</si>
  <si>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</si>
  <si>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</si>
  <si>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</si>
  <si>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</si>
  <si>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</si>
  <si>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</si>
  <si>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</si>
  <si>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</si>
  <si>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</si>
  <si>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</si>
  <si>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</si>
  <si>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</si>
  <si>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</si>
  <si>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</si>
  <si>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</si>
  <si>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</si>
  <si>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</si>
  <si>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</si>
  <si>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</si>
  <si>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</si>
  <si>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</si>
  <si>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</si>
  <si>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</si>
  <si>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</si>
  <si>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</si>
  <si>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</si>
  <si>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</si>
  <si>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</si>
  <si>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</si>
  <si>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</si>
  <si>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</si>
  <si>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</si>
  <si>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</si>
  <si>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</si>
  <si>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</si>
  <si>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</si>
  <si>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</si>
  <si>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</si>
  <si>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</si>
  <si>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</si>
  <si>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</si>
  <si>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</si>
  <si>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</si>
  <si>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</si>
  <si>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</si>
  <si>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</si>
  <si>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</si>
  <si>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</si>
  <si>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</si>
  <si>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</si>
  <si>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</si>
  <si>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</si>
  <si>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</si>
  <si>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</si>
  <si>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</si>
  <si>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</si>
  <si>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</si>
  <si>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</si>
  <si>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</si>
  <si>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</si>
  <si>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</si>
  <si>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</si>
  <si>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</si>
  <si>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</si>
  <si>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</si>
  <si>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</si>
  <si>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</si>
  <si>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</si>
  <si>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</si>
  <si>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</si>
  <si>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</si>
  <si>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</si>
  <si>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</si>
  <si>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</si>
  <si>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</si>
  <si>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</si>
  <si>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</si>
  <si>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</si>
  <si>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</si>
  <si>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</si>
  <si>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</si>
  <si>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</si>
  <si>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</si>
  <si>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</si>
  <si>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</si>
  <si>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</si>
  <si>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</si>
  <si>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</si>
  <si>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</si>
  <si>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</si>
  <si>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</si>
  <si>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</si>
  <si>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</si>
  <si>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</si>
  <si>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</si>
  <si>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</si>
  <si>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</si>
  <si>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</si>
  <si>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</si>
  <si>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</si>
  <si>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</si>
  <si>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</si>
  <si>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</si>
  <si>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</si>
  <si>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</si>
  <si>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</si>
  <si>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</si>
  <si>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</si>
  <si>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</si>
  <si>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</si>
  <si>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</si>
  <si>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</si>
  <si>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</si>
  <si>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</si>
  <si>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</si>
  <si>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</si>
  <si>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</si>
  <si>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</si>
  <si>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</si>
  <si>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</si>
  <si>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</si>
  <si>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</si>
  <si>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</si>
  <si>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</si>
  <si>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</si>
  <si>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</si>
  <si>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</si>
  <si>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</si>
  <si>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</si>
  <si>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</si>
  <si>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</si>
  <si>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</si>
  <si>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</si>
  <si>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</si>
  <si>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</si>
  <si>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</si>
  <si>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</si>
  <si>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</si>
  <si>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</si>
  <si>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</si>
  <si>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</si>
  <si>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</si>
  <si>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</si>
  <si>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</si>
  <si>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</si>
  <si>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</si>
  <si>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</si>
  <si>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</si>
  <si>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</si>
  <si>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</si>
  <si>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</si>
  <si>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</si>
  <si>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</si>
  <si>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</si>
  <si>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</si>
  <si>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</si>
  <si>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</si>
  <si>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</si>
  <si>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</si>
  <si>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</si>
  <si>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</si>
  <si>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</si>
  <si>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</si>
  <si>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</si>
  <si>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</si>
  <si>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</si>
  <si>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</si>
  <si>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</si>
  <si>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</si>
  <si>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</si>
  <si>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</si>
  <si>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</si>
  <si>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</si>
  <si>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</si>
  <si>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</si>
  <si>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</si>
  <si>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</si>
  <si>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</si>
  <si>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</si>
  <si>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</si>
  <si>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</si>
  <si>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</si>
  <si>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</si>
  <si>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</si>
  <si>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</si>
  <si>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</si>
  <si>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</si>
  <si>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</si>
  <si>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</si>
  <si>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</si>
  <si>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</si>
  <si>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</si>
  <si>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</si>
  <si>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</si>
  <si>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</si>
  <si>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</si>
  <si>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</si>
  <si>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</si>
  <si>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</si>
  <si>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</si>
  <si>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</si>
  <si>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</si>
  <si>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</si>
  <si>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</si>
  <si>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</si>
  <si>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</si>
  <si>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</si>
  <si>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</si>
  <si>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</si>
  <si>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</si>
  <si>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</si>
  <si>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</si>
  <si>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</si>
  <si>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</si>
  <si>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</si>
  <si>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</si>
  <si>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</si>
  <si>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</si>
  <si>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</si>
  <si>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</si>
  <si>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</si>
  <si>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</si>
  <si>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</si>
  <si>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</si>
  <si>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</si>
  <si>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</si>
  <si>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</si>
  <si>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</si>
  <si>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</si>
  <si>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</si>
  <si>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</si>
  <si>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</si>
  <si>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</si>
  <si>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</si>
  <si>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</si>
  <si>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</si>
  <si>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</si>
  <si>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</si>
  <si>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</si>
  <si>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</si>
  <si>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</si>
  <si>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</si>
  <si>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</si>
  <si>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</si>
  <si>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</si>
  <si>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</si>
  <si>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</si>
  <si>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</si>
  <si>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</si>
  <si>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</si>
  <si>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</si>
  <si>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</si>
  <si>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</si>
  <si>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</si>
  <si>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</si>
  <si>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</si>
  <si>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</si>
  <si>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</si>
  <si>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</si>
  <si>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</si>
  <si>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</si>
  <si>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</si>
  <si>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</si>
  <si>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</si>
  <si>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</si>
  <si>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</si>
  <si>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</si>
  <si>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</si>
  <si>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</si>
  <si>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</si>
  <si>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</si>
  <si>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</si>
  <si>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</si>
  <si>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</si>
  <si>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</si>
  <si>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</si>
  <si>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</si>
  <si>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</si>
  <si>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</si>
  <si>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</si>
  <si>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</si>
  <si>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</si>
  <si>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</si>
  <si>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</si>
  <si>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</si>
  <si>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</si>
  <si>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</si>
  <si>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</si>
  <si>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</si>
  <si>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</si>
  <si>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</si>
  <si>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</si>
  <si>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</si>
  <si>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</si>
  <si>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</si>
  <si>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</si>
  <si>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</si>
  <si>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</si>
  <si>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</si>
  <si>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</si>
  <si>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</si>
  <si>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</si>
  <si>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</si>
  <si>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</si>
  <si>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</si>
  <si>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</si>
  <si>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</si>
  <si>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</si>
  <si>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</si>
  <si>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</si>
  <si>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</si>
  <si>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</si>
  <si>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</si>
  <si>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</si>
  <si>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</si>
  <si>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</si>
  <si>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</si>
  <si>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</si>
  <si>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</si>
  <si>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</si>
  <si>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</si>
  <si>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</si>
  <si>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</si>
  <si>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</si>
  <si>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</si>
  <si>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</si>
  <si>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</si>
  <si>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</si>
  <si>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</si>
  <si>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</si>
  <si>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</si>
  <si>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</si>
  <si>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</si>
  <si>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</si>
  <si>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</si>
  <si>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</si>
  <si>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</si>
  <si>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</si>
  <si>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</si>
  <si>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</si>
  <si>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</si>
  <si>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</si>
  <si>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</si>
  <si>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</si>
  <si>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</si>
  <si>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</si>
  <si>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</si>
  <si>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</si>
  <si>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</si>
  <si>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</si>
  <si>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</si>
  <si>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</si>
  <si>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</si>
  <si>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</si>
  <si>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</si>
  <si>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</si>
  <si>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</si>
  <si>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</si>
  <si>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</si>
  <si>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</si>
  <si>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</si>
  <si>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</si>
  <si>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</si>
  <si>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</si>
  <si>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</si>
  <si>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</si>
  <si>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</si>
  <si>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</si>
  <si>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</si>
  <si>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</si>
  <si>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</si>
  <si>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</si>
  <si>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</si>
  <si>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</si>
  <si>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</si>
  <si>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</si>
  <si>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</si>
  <si>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</si>
  <si>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</si>
  <si>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</si>
  <si>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</si>
  <si>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</si>
  <si>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</si>
  <si>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</si>
  <si>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</si>
  <si>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</si>
  <si>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</si>
  <si>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</si>
  <si>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</si>
  <si>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</si>
  <si>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</si>
  <si>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</si>
  <si>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</si>
  <si>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</si>
  <si>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</si>
  <si>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</si>
  <si>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</si>
  <si>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</si>
  <si>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</si>
  <si>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</si>
  <si>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</si>
  <si>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</si>
  <si>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</si>
  <si>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</si>
  <si>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</si>
  <si>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</si>
  <si>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</si>
  <si>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</si>
  <si>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</si>
  <si>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</si>
  <si>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</si>
  <si>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</si>
  <si>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</si>
  <si>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</si>
  <si>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</si>
  <si>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</si>
  <si>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</si>
  <si>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</si>
  <si>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</si>
  <si>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</si>
  <si>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</si>
  <si>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</si>
  <si>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</si>
  <si>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</si>
  <si>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</si>
  <si>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</si>
  <si>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</si>
  <si>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</si>
  <si>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</si>
  <si>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</si>
  <si>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</si>
  <si>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</si>
  <si>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</si>
  <si>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</si>
  <si>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</si>
  <si>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</si>
  <si>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</si>
  <si>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</si>
  <si>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</si>
  <si>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</si>
  <si>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</si>
  <si>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</si>
  <si>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</si>
  <si>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</si>
  <si>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</si>
  <si>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</si>
  <si>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</si>
  <si>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</si>
  <si>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</si>
  <si>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</si>
  <si>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</si>
  <si>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</si>
  <si>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</si>
  <si>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</si>
  <si>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</si>
  <si>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</si>
  <si>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</si>
  <si>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</si>
  <si>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</si>
  <si>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</si>
  <si>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</si>
  <si>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</si>
  <si>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</si>
  <si>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</si>
  <si>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</si>
  <si>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</si>
  <si>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</si>
  <si>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</si>
  <si>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</si>
  <si>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</si>
  <si>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</si>
  <si>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</si>
  <si>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</si>
  <si>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</si>
  <si>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</si>
  <si>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</si>
  <si>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</si>
  <si>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</si>
  <si>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</si>
  <si>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</si>
  <si>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</si>
  <si>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</si>
  <si>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</si>
  <si>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</si>
  <si>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</si>
  <si>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</si>
  <si>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</si>
  <si>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</si>
  <si>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</si>
  <si>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</si>
  <si>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</si>
  <si>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</si>
  <si>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</si>
  <si>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</si>
  <si>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</si>
  <si>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</si>
  <si>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</si>
  <si>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</si>
  <si>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</si>
  <si>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</si>
  <si>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</si>
  <si>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</si>
  <si>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</si>
  <si>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</si>
  <si>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</si>
  <si>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</si>
  <si>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</si>
  <si>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</si>
  <si>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</si>
  <si>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</si>
  <si>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</si>
  <si>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</si>
  <si>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</si>
  <si>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</si>
  <si>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</si>
  <si>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</si>
  <si>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</si>
  <si>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</si>
  <si>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</si>
  <si>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</si>
  <si>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</si>
  <si>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</si>
  <si>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</si>
  <si>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</si>
  <si>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</si>
  <si>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</si>
  <si>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</si>
  <si>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</si>
  <si>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</si>
  <si>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</si>
  <si>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</si>
  <si>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</si>
  <si>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</si>
  <si>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</si>
  <si>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</si>
  <si>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</si>
  <si>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</si>
  <si>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</si>
  <si>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</si>
  <si>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</si>
  <si>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</si>
  <si>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</si>
  <si>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</si>
  <si>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</si>
  <si>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</si>
  <si>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</si>
  <si>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</si>
  <si>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</si>
  <si>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</si>
  <si>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</si>
  <si>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</si>
  <si>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</si>
  <si>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</si>
  <si>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</si>
  <si>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</si>
  <si>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</si>
  <si>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</si>
  <si>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</si>
  <si>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</si>
  <si>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</si>
  <si>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</si>
  <si>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</si>
  <si>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</si>
  <si>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</si>
  <si>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</si>
  <si>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</si>
  <si>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</si>
  <si>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</si>
  <si>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</si>
  <si>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</si>
  <si>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</si>
  <si>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</si>
  <si>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</si>
  <si>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</si>
  <si>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</si>
  <si>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</si>
  <si>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</si>
  <si>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</si>
  <si>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</si>
  <si>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</si>
  <si>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</si>
  <si>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</si>
  <si>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</si>
  <si>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</si>
  <si>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</si>
  <si>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</si>
  <si>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</si>
  <si>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</si>
  <si>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</si>
  <si>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</si>
  <si>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</si>
  <si>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</si>
  <si>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</si>
  <si>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</si>
  <si>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</si>
  <si>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</si>
  <si>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</si>
  <si>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</si>
  <si>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</si>
  <si>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</si>
  <si>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</si>
  <si>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</si>
  <si>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</si>
  <si>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</si>
  <si>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</si>
  <si>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</si>
  <si>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</si>
  <si>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</si>
  <si>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</si>
  <si>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</si>
  <si>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</si>
  <si>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</si>
  <si>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</si>
  <si>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</si>
  <si>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</si>
  <si>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</si>
  <si>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</si>
  <si>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</si>
  <si>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</si>
  <si>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</si>
  <si>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</si>
  <si>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</si>
  <si>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</si>
  <si>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</si>
  <si>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</si>
  <si>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</si>
  <si>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</si>
  <si>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</si>
  <si>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</si>
  <si>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</si>
  <si>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</si>
  <si>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</si>
  <si>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</si>
  <si>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</si>
  <si>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</si>
  <si>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</si>
  <si>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</si>
  <si>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</si>
  <si>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</si>
  <si>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</si>
  <si>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</si>
  <si>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</si>
  <si>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</si>
  <si>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</si>
  <si>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</si>
  <si>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</si>
  <si>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</si>
  <si>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</si>
  <si>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</si>
  <si>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</si>
  <si>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</si>
  <si>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</si>
  <si>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</si>
  <si>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</si>
  <si>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</si>
  <si>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</si>
  <si>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</si>
  <si>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</si>
  <si>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</si>
  <si>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</si>
  <si>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</si>
  <si>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</si>
  <si>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</si>
  <si>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</si>
  <si>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</si>
  <si>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</si>
  <si>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</si>
  <si>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</si>
  <si>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</si>
  <si>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</si>
  <si>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</si>
  <si>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</si>
  <si>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</si>
  <si>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</si>
  <si>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</si>
  <si>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</si>
  <si>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</si>
  <si>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</si>
  <si>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</si>
  <si>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</si>
  <si>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</si>
  <si>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</si>
  <si>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</si>
  <si>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</si>
  <si>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</si>
  <si>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</si>
  <si>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</si>
  <si>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</si>
  <si>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</si>
  <si>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</si>
  <si>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</si>
  <si>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</si>
  <si>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</si>
  <si>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</si>
  <si>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</si>
  <si>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</si>
  <si>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</si>
  <si>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</si>
  <si>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</si>
  <si>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</si>
  <si>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</si>
  <si>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</si>
  <si>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</si>
  <si>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</si>
  <si>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</si>
  <si>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</si>
  <si>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</si>
  <si>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</si>
  <si>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</si>
  <si>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</si>
  <si>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</si>
  <si>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</si>
  <si>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</si>
  <si>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</si>
  <si>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</si>
  <si>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</si>
  <si>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</si>
  <si>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</si>
  <si>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</si>
  <si>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</si>
  <si>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</si>
  <si>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</si>
  <si>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</si>
  <si>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</si>
  <si>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</si>
  <si>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</si>
  <si>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</si>
  <si>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</si>
  <si>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</si>
  <si>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</si>
  <si>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</si>
  <si>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</si>
  <si>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</si>
  <si>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</si>
  <si>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</si>
  <si>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</si>
  <si>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</si>
  <si>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</si>
  <si>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</si>
  <si>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</si>
  <si>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</si>
  <si>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</si>
  <si>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</si>
  <si>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</si>
  <si>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</si>
  <si>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</si>
  <si>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</si>
  <si>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</si>
  <si>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</si>
  <si>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</si>
  <si>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</si>
  <si>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</si>
  <si>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</si>
  <si>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</si>
  <si>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</si>
  <si>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</si>
  <si>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</si>
  <si>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</si>
  <si>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</si>
  <si>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</si>
  <si>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</si>
  <si>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</si>
  <si>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</si>
  <si>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</si>
  <si>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</si>
  <si>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</si>
  <si>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</si>
  <si>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</si>
  <si>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</si>
  <si>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</si>
  <si>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</si>
  <si>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</si>
  <si>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</si>
  <si>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</si>
  <si>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</si>
  <si>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</si>
  <si>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</si>
  <si>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</si>
  <si>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</si>
  <si>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</si>
  <si>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</si>
  <si>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</si>
  <si>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</si>
  <si>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</si>
  <si>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</si>
  <si>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</si>
  <si>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</si>
  <si>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</si>
  <si>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</si>
  <si>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</si>
  <si>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</si>
  <si>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</si>
  <si>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</si>
  <si>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</si>
  <si>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</si>
  <si>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</si>
  <si>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</si>
  <si>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</si>
  <si>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</si>
  <si>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</si>
  <si>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</si>
  <si>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</si>
  <si>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</si>
  <si>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</si>
  <si>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</si>
  <si>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</si>
  <si>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</si>
  <si>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</si>
  <si>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</si>
  <si>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</si>
  <si>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</si>
  <si>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</si>
  <si>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</si>
  <si>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</si>
  <si>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</si>
  <si>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</si>
  <si>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</si>
  <si>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</si>
  <si>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</si>
  <si>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</si>
  <si>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</si>
  <si>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</si>
  <si>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</si>
  <si>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</si>
  <si>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</si>
  <si>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</si>
  <si>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</si>
  <si>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</si>
  <si>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</si>
  <si>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</si>
  <si>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</si>
  <si>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</si>
  <si>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</si>
  <si>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</si>
  <si>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</si>
  <si>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</si>
  <si>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</si>
  <si>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</si>
  <si>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</si>
  <si>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</si>
  <si>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</si>
  <si>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</si>
  <si>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</si>
  <si>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</si>
  <si>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</si>
  <si>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</si>
  <si>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</si>
  <si>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</si>
  <si>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</si>
  <si>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</si>
  <si>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</si>
  <si>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</si>
  <si>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</si>
  <si>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</si>
  <si>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</si>
  <si>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</si>
  <si>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</si>
  <si>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</si>
  <si>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</si>
  <si>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</si>
  <si>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</si>
  <si>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</si>
  <si>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</si>
  <si>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</si>
  <si>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</si>
  <si>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</si>
  <si>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</si>
  <si>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</si>
  <si>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</si>
  <si>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</si>
  <si>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</si>
  <si>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</si>
  <si>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</si>
  <si>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</si>
  <si>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</si>
  <si>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</si>
  <si>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</si>
  <si>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</si>
  <si>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</si>
  <si>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</si>
  <si>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</si>
  <si>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</si>
  <si>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</si>
  <si>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</si>
  <si>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</si>
  <si>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</si>
  <si>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</si>
  <si>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</si>
  <si>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</si>
  <si>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</si>
  <si>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</si>
  <si>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</si>
  <si>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</si>
  <si>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</si>
  <si>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</si>
  <si>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</si>
  <si>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</si>
  <si>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</si>
  <si>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</si>
  <si>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</si>
  <si>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</si>
  <si>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</si>
  <si>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</si>
  <si>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</si>
  <si>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</si>
  <si>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</si>
  <si>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</si>
  <si>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</si>
  <si>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</si>
  <si>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</si>
  <si>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</si>
  <si>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</si>
  <si>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</si>
  <si>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</si>
  <si>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</si>
  <si>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</si>
  <si>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</si>
  <si>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</si>
  <si>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</si>
  <si>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</si>
  <si>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</si>
  <si>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</si>
  <si>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</si>
  <si>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</si>
  <si>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</si>
  <si>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</si>
  <si>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</si>
  <si>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</si>
  <si>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</si>
  <si>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</si>
  <si>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</si>
  <si>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</si>
  <si>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</si>
  <si>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</si>
  <si>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</si>
  <si>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</si>
  <si>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</si>
  <si>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</si>
  <si>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</si>
  <si>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</si>
  <si>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</si>
  <si>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</si>
  <si>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</si>
  <si>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</si>
  <si>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</si>
  <si>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</si>
  <si>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</si>
  <si>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</si>
  <si>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</si>
  <si>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</si>
  <si>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</si>
  <si>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</si>
  <si>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</si>
  <si>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</si>
  <si>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</si>
  <si>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</si>
  <si>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</si>
  <si>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</si>
  <si>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</si>
  <si>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</si>
  <si>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</si>
  <si>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</si>
  <si>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</si>
  <si>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</si>
  <si>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</si>
  <si>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</si>
  <si>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</si>
  <si>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</si>
  <si>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</si>
  <si>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</si>
  <si>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</si>
  <si>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</si>
  <si>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</si>
  <si>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</si>
  <si>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</si>
  <si>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</si>
  <si>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</si>
  <si>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</si>
  <si>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</si>
  <si>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</si>
  <si>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</si>
  <si>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</si>
  <si>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</si>
  <si>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</si>
  <si>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</si>
  <si>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</si>
  <si>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</si>
  <si>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</si>
  <si>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</si>
  <si>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</si>
  <si>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</si>
  <si>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</si>
  <si>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</si>
  <si>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</si>
  <si>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</si>
  <si>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</si>
  <si>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</si>
  <si>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</si>
  <si>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</si>
  <si>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</si>
  <si>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</si>
  <si>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</si>
  <si>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</si>
  <si>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</si>
  <si>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</si>
  <si>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</si>
  <si>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</si>
  <si>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</si>
  <si>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</si>
  <si>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</si>
  <si>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</si>
  <si>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</si>
  <si>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</si>
  <si>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</si>
  <si>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</si>
  <si>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</si>
  <si>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</si>
  <si>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</si>
  <si>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</si>
  <si>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</si>
  <si>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</si>
  <si>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</si>
  <si>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</si>
  <si>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</si>
  <si>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</si>
  <si>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</si>
  <si>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</si>
  <si>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</si>
  <si>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</si>
  <si>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</si>
  <si>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</si>
  <si>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</si>
  <si>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</si>
  <si>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</si>
  <si>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</si>
  <si>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</si>
  <si>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</si>
  <si>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</si>
  <si>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</si>
  <si>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</si>
  <si>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</si>
  <si>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</si>
  <si>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</si>
  <si>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</si>
  <si>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</si>
  <si>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</si>
  <si>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</si>
  <si>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</si>
  <si>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</si>
  <si>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</si>
  <si>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</si>
  <si>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</si>
  <si>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</si>
  <si>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</si>
  <si>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</si>
  <si>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</si>
  <si>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</si>
  <si>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</si>
  <si>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</si>
  <si>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</si>
  <si>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</si>
  <si>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</si>
  <si>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</si>
  <si>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</si>
  <si>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</si>
  <si>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</si>
  <si>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</si>
  <si>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</si>
  <si>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</si>
  <si>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</si>
  <si>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</si>
  <si>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</si>
  <si>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</si>
  <si>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</si>
  <si>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</si>
  <si>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</si>
  <si>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</si>
  <si>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</si>
  <si>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</si>
  <si>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</si>
  <si>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</si>
  <si>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</si>
  <si>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</si>
  <si>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</si>
  <si>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</si>
  <si>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</si>
  <si>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</si>
  <si>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</si>
  <si>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</si>
  <si>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</si>
  <si>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</si>
  <si>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</si>
  <si>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</si>
  <si>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</si>
  <si>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</si>
  <si>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</si>
  <si>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</si>
  <si>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</si>
  <si>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</si>
  <si>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</si>
  <si>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</si>
  <si>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</si>
  <si>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</si>
  <si>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</si>
  <si>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</si>
  <si>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</si>
  <si>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</si>
  <si>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</si>
  <si>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</si>
  <si>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</si>
  <si>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</si>
  <si>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</si>
  <si>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</si>
  <si>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</si>
  <si>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</si>
  <si>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</si>
  <si>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</si>
  <si>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</si>
  <si>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</si>
  <si>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</si>
  <si>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</si>
  <si>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</si>
  <si>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</si>
  <si>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</si>
  <si>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</si>
  <si>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</si>
  <si>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</si>
  <si>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</si>
  <si>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</si>
  <si>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</si>
  <si>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</si>
  <si>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</si>
  <si>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</si>
  <si>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</si>
  <si>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</si>
  <si>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</si>
  <si>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</si>
  <si>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</si>
  <si>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</si>
  <si>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</si>
  <si>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</si>
  <si>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</si>
  <si>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</si>
  <si>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</si>
  <si>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</si>
  <si>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</si>
  <si>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</si>
  <si>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</si>
  <si>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</si>
  <si>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</si>
  <si>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</si>
  <si>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</si>
  <si>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</si>
  <si>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</si>
  <si>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</si>
  <si>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</si>
  <si>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</si>
  <si>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</si>
  <si>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</si>
  <si>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</si>
  <si>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</si>
  <si>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</si>
  <si>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</si>
  <si>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</si>
  <si>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</si>
  <si>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</si>
  <si>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</si>
  <si>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</si>
  <si>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</si>
  <si>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</si>
  <si>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</si>
  <si>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</si>
  <si>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</si>
  <si>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</si>
  <si>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</si>
  <si>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</si>
  <si>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</si>
  <si>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</si>
  <si>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</si>
  <si>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</si>
  <si>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</si>
  <si>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</si>
  <si>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</si>
  <si>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</si>
  <si>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</si>
  <si>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</si>
  <si>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</si>
  <si>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</si>
  <si>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</si>
  <si>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</si>
  <si>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</si>
  <si>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</si>
  <si>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</si>
  <si>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</si>
  <si>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</si>
  <si>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</si>
  <si>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</si>
  <si>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</si>
  <si>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</si>
  <si>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</si>
  <si>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</si>
  <si>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</si>
  <si>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</si>
  <si>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</si>
  <si>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</si>
  <si>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</si>
  <si>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</si>
  <si>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</si>
  <si>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</si>
  <si>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</si>
  <si>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</si>
  <si>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</si>
  <si>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</si>
  <si>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</si>
  <si>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</si>
  <si>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</si>
  <si>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</si>
  <si>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</si>
  <si>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</si>
  <si>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</si>
  <si>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</si>
  <si>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</si>
  <si>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</si>
  <si>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</si>
  <si>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</si>
  <si>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</si>
  <si>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</si>
  <si>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</si>
  <si>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</si>
  <si>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</si>
  <si>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</si>
  <si>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</si>
  <si>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</si>
  <si>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</si>
  <si>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</si>
  <si>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</si>
  <si>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</si>
  <si>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</si>
  <si>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</si>
  <si>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</si>
  <si>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</si>
  <si>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</si>
  <si>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</si>
  <si>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</si>
  <si>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</si>
  <si>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</si>
  <si>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</si>
  <si>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</si>
  <si>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</si>
  <si>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</si>
  <si>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</si>
  <si>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</si>
  <si>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</si>
  <si>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</si>
  <si>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</si>
  <si>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</si>
  <si>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</si>
  <si>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</si>
  <si>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</si>
  <si>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</si>
  <si>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</si>
  <si>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</si>
  <si>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</si>
  <si>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</si>
  <si>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</si>
  <si>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</si>
  <si>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</si>
  <si>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</si>
  <si>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</si>
  <si>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</si>
  <si>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</si>
  <si>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</si>
  <si>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</si>
  <si>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</si>
  <si>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</si>
  <si>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</si>
  <si>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</si>
  <si>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</si>
  <si>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</si>
  <si>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</si>
  <si>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</si>
  <si>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</si>
  <si>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</si>
  <si>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</si>
  <si>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</si>
  <si>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</si>
  <si>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</si>
  <si>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</si>
  <si>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</si>
  <si>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</si>
  <si>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</si>
  <si>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</si>
  <si>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</si>
  <si>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</si>
  <si>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</si>
  <si>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</si>
  <si>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</si>
  <si>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</si>
  <si>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</si>
  <si>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</si>
  <si>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</si>
  <si>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</si>
  <si>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</si>
  <si>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</si>
  <si>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</si>
  <si>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</si>
  <si>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</si>
  <si>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</si>
  <si>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</si>
  <si>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</si>
  <si>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</si>
  <si>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</si>
  <si>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</si>
  <si>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</si>
  <si>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</si>
  <si>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</si>
  <si>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</si>
  <si>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</si>
  <si>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</si>
  <si>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</si>
  <si>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</si>
  <si>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</si>
  <si>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</si>
  <si>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</si>
  <si>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</si>
  <si>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</si>
  <si>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</si>
  <si>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</si>
  <si>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</si>
  <si>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</si>
  <si>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</si>
  <si>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</si>
  <si>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</si>
  <si>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</si>
  <si>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</si>
  <si>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</si>
  <si>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</si>
  <si>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</si>
  <si>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</si>
  <si>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</si>
  <si>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</si>
  <si>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</si>
  <si>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</si>
  <si>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</si>
  <si>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</si>
  <si>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</si>
  <si>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</si>
  <si>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</si>
  <si>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</si>
  <si>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</si>
  <si>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</si>
  <si>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</si>
  <si>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</si>
  <si>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</si>
  <si>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</si>
  <si>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</si>
  <si>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</si>
  <si>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</si>
  <si>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</si>
  <si>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</si>
  <si>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</si>
  <si>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</si>
  <si>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</si>
  <si>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</si>
  <si>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</si>
  <si>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</si>
  <si>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</si>
  <si>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</si>
  <si>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</si>
  <si>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</si>
  <si>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</si>
  <si>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</si>
  <si>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</si>
  <si>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</si>
  <si>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</si>
  <si>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</si>
  <si>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</si>
  <si>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</si>
  <si>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</si>
  <si>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</si>
  <si>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</si>
  <si>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</si>
  <si>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</si>
  <si>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</si>
  <si>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</si>
  <si>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</si>
  <si>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</si>
  <si>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</si>
  <si>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</si>
  <si>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</si>
  <si>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</si>
  <si>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</si>
  <si>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</si>
  <si>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</si>
  <si>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</si>
  <si>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</si>
  <si>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</si>
  <si>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</si>
  <si>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</si>
  <si>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</si>
  <si>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</si>
  <si>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</si>
  <si>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</si>
  <si>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</si>
  <si>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</si>
  <si>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</si>
  <si>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</si>
  <si>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</si>
  <si>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</si>
  <si>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</si>
  <si>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</si>
  <si>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</si>
  <si>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</si>
  <si>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</si>
  <si>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</si>
  <si>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</si>
  <si>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</si>
  <si>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</si>
  <si>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</si>
  <si>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</si>
  <si>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</si>
  <si>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</si>
  <si>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</si>
  <si>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</si>
  <si>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</si>
  <si>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</si>
  <si>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</si>
  <si>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</si>
  <si>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</si>
  <si>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</si>
  <si>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</si>
  <si>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</si>
  <si>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</si>
  <si>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</si>
  <si>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</si>
  <si>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</si>
  <si>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</si>
  <si>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</si>
  <si>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</si>
  <si>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</si>
  <si>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</si>
  <si>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</si>
  <si>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</si>
  <si>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</si>
  <si>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</si>
  <si>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</si>
  <si>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</si>
  <si>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</si>
  <si>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</si>
  <si>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</si>
  <si>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</si>
  <si>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</si>
  <si>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</si>
  <si>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</si>
  <si>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</si>
  <si>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</si>
  <si>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</si>
  <si>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</si>
  <si>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</si>
  <si>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</si>
  <si>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</si>
  <si>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</si>
  <si>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</si>
  <si>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</si>
  <si>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</si>
  <si>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</si>
  <si>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</si>
  <si>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</si>
  <si>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</si>
  <si>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</si>
  <si>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</si>
  <si>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</si>
  <si>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</si>
  <si>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</si>
  <si>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</si>
  <si>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</si>
  <si>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</si>
  <si>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</si>
  <si>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</si>
  <si>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</si>
  <si>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</si>
  <si>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</si>
  <si>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</si>
  <si>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</si>
  <si>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</si>
  <si>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</si>
  <si>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</si>
  <si>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</si>
  <si>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</si>
  <si>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</si>
  <si>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</si>
  <si>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</si>
  <si>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</si>
  <si>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</si>
  <si>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</si>
  <si>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</si>
  <si>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</si>
  <si>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</si>
  <si>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</si>
  <si>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</si>
  <si>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</si>
  <si>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</si>
  <si>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</si>
  <si>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</si>
  <si>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</si>
  <si>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</si>
  <si>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</si>
  <si>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</si>
  <si>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</si>
  <si>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</si>
  <si>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</si>
  <si>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</si>
  <si>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</si>
  <si>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</si>
  <si>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</si>
  <si>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</si>
  <si>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</si>
  <si>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</si>
  <si>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</si>
  <si>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</si>
  <si>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</si>
  <si>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</si>
  <si>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</si>
  <si>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</si>
  <si>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</si>
  <si>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</si>
  <si>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</si>
  <si>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</si>
  <si>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</si>
  <si>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</si>
  <si>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</si>
  <si>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</si>
  <si>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</si>
  <si>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</si>
  <si>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</si>
  <si>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</si>
  <si>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</si>
  <si>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</si>
  <si>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</si>
  <si>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</si>
  <si>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</si>
  <si>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</si>
  <si>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</si>
  <si>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</si>
  <si>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</si>
  <si>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</si>
  <si>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</si>
  <si>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</si>
  <si>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</si>
  <si>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</si>
  <si>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</si>
  <si>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</si>
  <si>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</si>
  <si>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</si>
  <si>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</si>
  <si>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</si>
  <si>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</si>
  <si>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</si>
  <si>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</si>
  <si>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</si>
  <si>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</si>
  <si>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</si>
  <si>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</si>
  <si>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</si>
  <si>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</si>
  <si>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</si>
  <si>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</si>
  <si>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</si>
  <si>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</si>
  <si>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</si>
  <si>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</si>
  <si>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</si>
  <si>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</si>
  <si>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</si>
  <si>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</si>
  <si>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</si>
  <si>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</si>
  <si>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</si>
  <si>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</si>
  <si>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</si>
  <si>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</si>
  <si>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</si>
  <si>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</si>
  <si>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</si>
  <si>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</si>
  <si>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</si>
  <si>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</si>
  <si>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</si>
  <si>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</si>
  <si>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</si>
  <si>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</si>
  <si>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</si>
  <si>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</si>
  <si>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</si>
  <si>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</si>
  <si>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</si>
  <si>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</si>
  <si>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</si>
  <si>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</si>
  <si>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</si>
  <si>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</si>
  <si>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</si>
  <si>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</si>
  <si>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</si>
  <si>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</si>
  <si>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</si>
  <si>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</si>
  <si>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</si>
  <si>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</si>
  <si>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</si>
  <si>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</si>
  <si>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</si>
  <si>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</si>
  <si>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</si>
  <si>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</si>
  <si>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</si>
  <si>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</si>
  <si>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</si>
  <si>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</si>
  <si>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</si>
  <si>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</si>
  <si>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</si>
  <si>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</si>
  <si>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</si>
  <si>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</si>
  <si>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</si>
  <si>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</si>
  <si>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</si>
  <si>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</si>
  <si>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</si>
  <si>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</si>
  <si>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</si>
  <si>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</si>
  <si>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</si>
  <si>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</si>
  <si>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</si>
  <si>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</si>
  <si>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</si>
  <si>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</si>
  <si>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</si>
  <si>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</si>
  <si>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</si>
  <si>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</si>
  <si>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</si>
  <si>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</si>
  <si>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</si>
  <si>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</si>
  <si>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</si>
  <si>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</si>
  <si>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</si>
  <si>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</si>
  <si>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</si>
  <si>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</si>
  <si>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</si>
  <si>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</si>
  <si>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</si>
  <si>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</si>
  <si>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</si>
  <si>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</si>
  <si>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</si>
  <si>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</si>
  <si>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</si>
  <si>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</si>
  <si>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</si>
  <si>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</si>
  <si>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</si>
  <si>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</si>
  <si>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</si>
  <si>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</si>
  <si>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</si>
  <si>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</si>
  <si>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</si>
  <si>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</si>
  <si>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</si>
  <si>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</si>
  <si>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</si>
  <si>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</si>
  <si>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</si>
  <si>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</si>
  <si>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</si>
  <si>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</si>
  <si>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</si>
  <si>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</si>
  <si>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</si>
  <si>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</si>
  <si>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</si>
  <si>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</si>
  <si>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</si>
  <si>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</si>
  <si>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</si>
  <si>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</si>
  <si>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</si>
  <si>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</si>
  <si>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</si>
  <si>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</si>
  <si>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</si>
  <si>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</si>
  <si>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</si>
  <si>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</si>
  <si>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</si>
  <si>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</si>
  <si>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</si>
  <si>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</si>
  <si>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</si>
  <si>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</si>
  <si>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</si>
  <si>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</si>
  <si>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</si>
  <si>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</si>
  <si>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</si>
  <si>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</si>
  <si>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</si>
  <si>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</si>
  <si>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</si>
  <si>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</si>
  <si>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</si>
  <si>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</si>
  <si>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</si>
  <si>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</si>
  <si>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</si>
  <si>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</si>
  <si>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</si>
  <si>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</si>
  <si>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</si>
  <si>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</si>
  <si>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</si>
  <si>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</si>
  <si>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</si>
  <si>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</si>
  <si>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</si>
  <si>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</si>
  <si>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</si>
  <si>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</si>
  <si>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</si>
  <si>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</si>
  <si>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</si>
  <si>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</si>
  <si>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</si>
  <si>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</si>
  <si>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</si>
  <si>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</si>
  <si>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</si>
  <si>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</si>
  <si>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</si>
  <si>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</si>
  <si>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</si>
  <si>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</si>
  <si>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</si>
  <si>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</si>
  <si>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</si>
  <si>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</si>
  <si>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</si>
  <si>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</si>
  <si>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</si>
  <si>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</si>
  <si>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</si>
  <si>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</si>
  <si>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</si>
  <si>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</si>
  <si>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</si>
  <si>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</si>
  <si>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</si>
  <si>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</si>
  <si>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</si>
  <si>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</si>
  <si>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</si>
  <si>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</si>
  <si>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</si>
  <si>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</si>
  <si>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</si>
  <si>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</si>
  <si>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</si>
  <si>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</si>
  <si>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</si>
  <si>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</si>
  <si>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</si>
  <si>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</si>
  <si>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</si>
  <si>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</si>
  <si>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</si>
  <si>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</si>
  <si>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</si>
  <si>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</si>
  <si>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</si>
  <si>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</si>
  <si>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</si>
  <si>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</si>
  <si>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</si>
  <si>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</si>
  <si>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</si>
  <si>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</si>
  <si>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</si>
  <si>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</si>
  <si>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</si>
  <si>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</si>
  <si>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</si>
  <si>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</si>
  <si>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</si>
  <si>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</si>
  <si>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</si>
  <si>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</si>
  <si>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</si>
  <si>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</si>
  <si>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</si>
  <si>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</si>
  <si>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</si>
  <si>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</si>
  <si>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</si>
  <si>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</si>
  <si>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</si>
  <si>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</si>
  <si>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</si>
  <si>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</si>
  <si>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</si>
  <si>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</si>
  <si>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</si>
  <si>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</si>
  <si>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</si>
  <si>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</si>
  <si>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</si>
  <si>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</si>
  <si>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</si>
  <si>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</si>
  <si>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</si>
  <si>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</si>
  <si>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</si>
  <si>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</si>
  <si>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</si>
  <si>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</si>
  <si>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</si>
  <si>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</si>
  <si>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</si>
  <si>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</si>
  <si>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</si>
  <si>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</si>
  <si>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</si>
  <si>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</si>
  <si>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</si>
  <si>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</si>
  <si>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</si>
  <si>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</si>
  <si>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</si>
  <si>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</si>
  <si>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</si>
  <si>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</si>
  <si>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</si>
  <si>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</si>
  <si>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</si>
  <si>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</si>
  <si>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</si>
  <si>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</si>
  <si>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</si>
  <si>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</si>
  <si>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</si>
  <si>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</si>
  <si>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</si>
  <si>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</si>
  <si>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</si>
  <si>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</si>
  <si>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</si>
  <si>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</si>
  <si>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</si>
  <si>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</si>
  <si>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</si>
  <si>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</si>
  <si>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</si>
  <si>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</si>
  <si>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</si>
  <si>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</si>
  <si>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</si>
  <si>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</si>
  <si>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</si>
  <si>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</si>
  <si>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</si>
  <si>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</si>
  <si>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</si>
  <si>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</si>
  <si>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</si>
  <si>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</si>
  <si>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</si>
  <si>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</si>
  <si>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</si>
  <si>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</si>
  <si>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</si>
  <si>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</si>
  <si>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</si>
  <si>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</si>
  <si>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</si>
  <si>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</si>
  <si>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</si>
  <si>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</si>
  <si>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</si>
  <si>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</si>
  <si>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</si>
  <si>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</si>
  <si>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</si>
  <si>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</si>
  <si>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</si>
  <si>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</si>
  <si>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</si>
  <si>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</si>
  <si>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</si>
  <si>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</si>
  <si>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</si>
  <si>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</si>
  <si>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</si>
  <si>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</si>
  <si>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</si>
  <si>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</si>
  <si>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</si>
  <si>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</si>
  <si>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</si>
  <si>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</si>
  <si>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</si>
  <si>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</si>
  <si>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</si>
  <si>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</si>
  <si>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</si>
  <si>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</si>
  <si>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</si>
  <si>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</si>
  <si>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</si>
  <si>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</si>
  <si>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</si>
  <si>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</si>
  <si>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</si>
  <si>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</si>
  <si>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</si>
  <si>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</si>
  <si>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</si>
  <si>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</si>
  <si>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</si>
  <si>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</si>
  <si>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</si>
  <si>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</si>
  <si>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</si>
  <si>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</si>
  <si>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</si>
  <si>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</si>
  <si>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</si>
  <si>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</si>
  <si>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</si>
  <si>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</si>
  <si>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</si>
  <si>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</si>
  <si>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</si>
  <si>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</si>
  <si>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</si>
  <si>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</si>
  <si>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</si>
  <si>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</si>
  <si>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</si>
  <si>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</si>
  <si>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</si>
  <si>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</si>
  <si>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</si>
  <si>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</si>
  <si>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</si>
  <si>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</si>
  <si>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</si>
  <si>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</si>
  <si>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</si>
  <si>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</si>
  <si>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</si>
  <si>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</si>
  <si>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</si>
  <si>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</si>
  <si>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</si>
  <si>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</si>
  <si>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</si>
  <si>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</si>
  <si>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</si>
  <si>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</si>
  <si>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</si>
  <si>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</si>
  <si>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</si>
  <si>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</si>
  <si>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</si>
  <si>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</si>
  <si>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</si>
  <si>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</si>
  <si>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</si>
  <si>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</si>
  <si>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</si>
  <si>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</si>
  <si>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</si>
  <si>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</si>
  <si>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</si>
  <si>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</si>
  <si>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</si>
  <si>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</si>
  <si>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</si>
  <si>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</si>
  <si>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</si>
  <si>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</si>
  <si>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</si>
  <si>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</si>
  <si>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</si>
  <si>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</si>
  <si>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</si>
  <si>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</si>
  <si>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</si>
  <si>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</si>
  <si>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</si>
  <si>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</si>
  <si>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</si>
  <si>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</si>
  <si>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</si>
  <si>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</si>
  <si>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</si>
  <si>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</si>
  <si>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</si>
  <si>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</si>
  <si>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</si>
  <si>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</si>
  <si>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</si>
  <si>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</si>
  <si>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</si>
  <si>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</si>
  <si>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</si>
  <si>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</si>
  <si>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</si>
  <si>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</si>
  <si>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</si>
  <si>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</si>
  <si>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</si>
  <si>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</si>
  <si>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</si>
  <si>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</si>
  <si>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</si>
  <si>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</si>
  <si>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</si>
  <si>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</si>
  <si>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</si>
  <si>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</si>
  <si>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</si>
  <si>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</si>
  <si>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</si>
  <si>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</si>
  <si>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</si>
  <si>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</si>
  <si>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</si>
  <si>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</si>
  <si>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</si>
  <si>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</si>
  <si>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</si>
  <si>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</si>
  <si>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</si>
  <si>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</si>
  <si>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</si>
  <si>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</si>
  <si>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</si>
  <si>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</si>
  <si>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</si>
  <si>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</si>
  <si>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</si>
  <si>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</si>
  <si>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</si>
  <si>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</si>
  <si>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</si>
  <si>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</si>
  <si>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</si>
  <si>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</si>
  <si>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</si>
  <si>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</si>
  <si>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</si>
  <si>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</si>
  <si>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</si>
  <si>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</si>
  <si>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</si>
  <si>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</si>
  <si>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</si>
  <si>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</si>
  <si>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</si>
  <si>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</si>
  <si>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</si>
  <si>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</si>
  <si>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</si>
  <si>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</si>
  <si>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</si>
  <si>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</si>
  <si>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</si>
  <si>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</si>
  <si>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</si>
  <si>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</si>
  <si>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</si>
  <si>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</si>
  <si>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</si>
  <si>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</si>
  <si>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</si>
  <si>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</si>
  <si>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</si>
  <si>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</si>
  <si>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</si>
  <si>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</si>
  <si>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</si>
  <si>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</si>
  <si>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</si>
  <si>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</si>
  <si>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</si>
  <si>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</si>
  <si>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</si>
  <si>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</si>
  <si>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</si>
  <si>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</si>
  <si>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</si>
  <si>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</si>
  <si>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</si>
  <si>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</si>
  <si>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</si>
  <si>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</si>
  <si>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</si>
  <si>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</si>
  <si>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</si>
  <si>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</si>
  <si>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</si>
  <si>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</si>
  <si>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</si>
  <si>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</si>
  <si>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</si>
  <si>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</si>
  <si>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</si>
  <si>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</si>
  <si>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</si>
  <si>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</si>
  <si>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</si>
  <si>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</si>
  <si>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</si>
  <si>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</si>
  <si>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</si>
  <si>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</si>
  <si>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</si>
  <si>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</si>
  <si>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</si>
  <si>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</si>
  <si>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</si>
  <si>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</si>
  <si>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</si>
  <si>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</si>
  <si>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</si>
  <si>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</si>
  <si>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</si>
  <si>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</si>
  <si>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</si>
  <si>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</si>
  <si>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</si>
  <si>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</si>
  <si>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</si>
  <si>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</si>
  <si>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</si>
  <si>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</si>
  <si>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</si>
  <si>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</si>
  <si>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</si>
  <si>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</si>
  <si>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</si>
  <si>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</si>
  <si>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</si>
  <si>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</si>
  <si>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</si>
  <si>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</si>
  <si>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</si>
  <si>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</si>
  <si>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</si>
  <si>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</si>
  <si>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</si>
  <si>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</si>
  <si>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</si>
  <si>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</si>
  <si>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</si>
  <si>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</si>
  <si>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</si>
  <si>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</si>
  <si>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</si>
  <si>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</si>
  <si>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</si>
  <si>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</si>
  <si>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</si>
  <si>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</si>
  <si>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</si>
  <si>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</si>
  <si>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</si>
  <si>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</si>
  <si>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</si>
  <si>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</si>
  <si>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</si>
  <si>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</si>
  <si>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</si>
  <si>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</si>
  <si>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</si>
  <si>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</si>
  <si>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</si>
  <si>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</si>
  <si>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</si>
  <si>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</si>
  <si>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</si>
  <si>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</si>
  <si>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</si>
  <si>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</si>
  <si>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</si>
  <si>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</si>
  <si>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</si>
  <si>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</si>
  <si>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</si>
  <si>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</si>
  <si>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</si>
  <si>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</si>
  <si>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</si>
  <si>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</si>
  <si>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</si>
  <si>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</si>
  <si>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</si>
  <si>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</si>
  <si>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</si>
  <si>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</si>
  <si>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</si>
  <si>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</si>
  <si>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</si>
  <si>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</si>
  <si>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</si>
  <si>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</si>
  <si>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</si>
  <si>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</si>
  <si>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</si>
  <si>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</si>
  <si>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</si>
  <si>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</si>
  <si>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</si>
  <si>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</si>
  <si>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</si>
  <si>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</si>
  <si>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</si>
  <si>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</si>
  <si>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</si>
  <si>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</si>
  <si>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</si>
  <si>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</si>
  <si>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</si>
  <si>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</si>
  <si>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</si>
  <si>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</si>
  <si>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</si>
  <si>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</si>
  <si>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</si>
  <si>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</si>
  <si>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</si>
  <si>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</si>
  <si>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</si>
  <si>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</si>
  <si>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</si>
  <si>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</si>
  <si>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</si>
  <si>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</si>
  <si>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</si>
  <si>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</si>
  <si>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</si>
  <si>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</si>
  <si>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</si>
  <si>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</si>
  <si>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</si>
  <si>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</si>
  <si>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</si>
  <si>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</si>
  <si>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</si>
  <si>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</si>
  <si>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</si>
  <si>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</si>
  <si>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</si>
  <si>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</si>
  <si>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</si>
  <si>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</si>
  <si>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</si>
  <si>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</si>
  <si>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</si>
  <si>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</si>
  <si>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</si>
  <si>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</si>
  <si>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</si>
  <si>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</si>
  <si>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</si>
  <si>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</si>
  <si>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</si>
  <si>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</si>
  <si>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</si>
  <si>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</si>
  <si>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</si>
  <si>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</si>
  <si>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</si>
  <si>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</si>
  <si>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</si>
  <si>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</si>
  <si>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</si>
  <si>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</si>
  <si>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</si>
  <si>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</si>
  <si>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</si>
  <si>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</si>
  <si>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</si>
  <si>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</si>
  <si>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</si>
  <si>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</si>
  <si>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</si>
  <si>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</si>
  <si>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</si>
  <si>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</si>
  <si>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</si>
  <si>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</si>
  <si>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</si>
  <si>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</si>
  <si>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</si>
  <si>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</si>
  <si>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</si>
  <si>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</si>
  <si>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</si>
  <si>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</si>
  <si>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</si>
  <si>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</si>
  <si>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</si>
  <si>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</si>
  <si>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</si>
  <si>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</si>
  <si>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</si>
  <si>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</si>
  <si>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</si>
  <si>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</si>
  <si>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</si>
  <si>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</si>
  <si>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</si>
  <si>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</si>
  <si>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</si>
  <si>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</si>
  <si>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</si>
  <si>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</si>
  <si>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</si>
  <si>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</si>
  <si>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</si>
  <si>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</si>
  <si>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</si>
  <si>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</si>
  <si>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</si>
  <si>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</si>
  <si>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</si>
  <si>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</si>
  <si>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</si>
  <si>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</si>
  <si>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</si>
  <si>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</si>
  <si>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</si>
  <si>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</si>
  <si>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</si>
  <si>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</si>
  <si>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</si>
  <si>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</si>
  <si>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</si>
  <si>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</si>
  <si>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</si>
  <si>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</si>
  <si>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</si>
  <si>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</si>
  <si>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</si>
  <si>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</si>
  <si>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</si>
  <si>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</si>
  <si>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</si>
  <si>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</si>
  <si>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</si>
  <si>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</si>
  <si>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</si>
  <si>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</si>
  <si>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</si>
  <si>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</si>
  <si>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</si>
  <si>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</si>
  <si>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</si>
  <si>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</si>
  <si>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</si>
  <si>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</si>
  <si>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</si>
  <si>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</si>
  <si>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</si>
  <si>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</si>
  <si>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</si>
  <si>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</si>
  <si>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</si>
  <si>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</si>
  <si>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</si>
  <si>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</si>
  <si>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</si>
  <si>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</si>
  <si>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</si>
  <si>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</si>
  <si>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</si>
  <si>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</si>
  <si>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</si>
  <si>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</si>
  <si>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</si>
  <si>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</si>
  <si>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</si>
  <si>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</si>
  <si>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</si>
  <si>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</si>
  <si>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</si>
  <si>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</si>
  <si>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</si>
  <si>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</si>
  <si>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</si>
  <si>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</si>
  <si>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</si>
  <si>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</si>
  <si>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</si>
  <si>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</si>
  <si>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</si>
  <si>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</si>
  <si>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</si>
  <si>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</si>
  <si>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</si>
  <si>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</si>
  <si>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</si>
  <si>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</si>
  <si>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</si>
  <si>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</si>
  <si>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</si>
  <si>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</si>
  <si>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</si>
  <si>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</si>
  <si>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</si>
  <si>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</si>
  <si>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</si>
  <si>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</si>
  <si>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</si>
  <si>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</si>
  <si>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</si>
  <si>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</si>
  <si>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</si>
  <si>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</si>
  <si>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</si>
  <si>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</si>
  <si>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</si>
  <si>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</si>
  <si>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</si>
  <si>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</si>
  <si>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</si>
  <si>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</si>
  <si>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</si>
  <si>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</si>
  <si>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</si>
  <si>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</si>
  <si>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</si>
  <si>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</si>
  <si>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</si>
  <si>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</si>
  <si>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</si>
  <si>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</si>
  <si>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</si>
  <si>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</si>
  <si>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</si>
  <si>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</si>
  <si>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</si>
  <si>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</si>
  <si>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</si>
  <si>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</si>
  <si>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</si>
  <si>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</si>
  <si>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</si>
  <si>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</si>
  <si>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</si>
  <si>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</si>
  <si>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</si>
  <si>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</si>
  <si>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</si>
  <si>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</si>
  <si>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</si>
  <si>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</si>
  <si>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</si>
  <si>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</si>
  <si>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</si>
  <si>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</si>
  <si>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</si>
  <si>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</si>
  <si>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</si>
  <si>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</si>
  <si>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</si>
  <si>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</si>
  <si>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</si>
  <si>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</si>
  <si>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</si>
  <si>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</si>
  <si>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</si>
  <si>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</si>
  <si>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</si>
  <si>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</si>
  <si>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</si>
  <si>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</si>
  <si>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</si>
  <si>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</si>
  <si>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</si>
  <si>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</si>
  <si>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</si>
  <si>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</si>
  <si>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</si>
  <si>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</si>
  <si>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</si>
  <si>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</si>
  <si>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</si>
  <si>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</si>
  <si>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</si>
  <si>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</si>
  <si>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</si>
  <si>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</si>
  <si>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</si>
  <si>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</si>
  <si>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</si>
  <si>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</si>
  <si>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</si>
  <si>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</si>
  <si>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</si>
  <si>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</si>
  <si>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</si>
  <si>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</si>
  <si>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</si>
  <si>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</si>
  <si>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</si>
  <si>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</si>
  <si>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</si>
  <si>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</si>
  <si>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</si>
  <si>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</si>
  <si>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</si>
  <si>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</si>
  <si>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</si>
  <si>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</si>
  <si>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</si>
  <si>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</si>
  <si>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</si>
  <si>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</si>
  <si>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</si>
  <si>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</si>
  <si>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</si>
  <si>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</si>
  <si>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</si>
  <si>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</si>
  <si>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</si>
  <si>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</si>
  <si>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</si>
  <si>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</si>
  <si>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</si>
  <si>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</si>
  <si>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</si>
  <si>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</si>
  <si>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</si>
  <si>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</si>
  <si>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</si>
  <si>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</si>
  <si>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</si>
  <si>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</si>
  <si>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</si>
  <si>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</si>
  <si>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</si>
  <si>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</si>
  <si>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</si>
  <si>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</si>
  <si>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</si>
  <si>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</si>
  <si>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</si>
  <si>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</si>
  <si>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</si>
  <si>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</si>
  <si>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</si>
  <si>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</si>
  <si>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</si>
  <si>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</si>
  <si>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</si>
  <si>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</si>
  <si>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</si>
  <si>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</si>
  <si>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</si>
  <si>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</si>
  <si>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</si>
  <si>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</si>
  <si>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</si>
  <si>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</si>
  <si>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</si>
  <si>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</si>
  <si>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</si>
  <si>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</si>
  <si>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</si>
  <si>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</si>
  <si>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</si>
  <si>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</si>
  <si>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</si>
  <si>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</si>
  <si>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</si>
  <si>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</si>
  <si>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</si>
  <si>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</si>
  <si>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</si>
  <si>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</si>
  <si>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</si>
  <si>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</si>
  <si>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</si>
  <si>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</si>
  <si>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</si>
  <si>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</si>
  <si>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</si>
  <si>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</si>
  <si>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</si>
  <si>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</si>
  <si>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</si>
  <si>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</si>
  <si>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</si>
  <si>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</si>
  <si>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</si>
  <si>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</si>
  <si>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</si>
  <si>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</si>
  <si>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</si>
  <si>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</si>
  <si>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</si>
  <si>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</si>
  <si>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</si>
  <si>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</si>
  <si>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</si>
  <si>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</si>
  <si>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</si>
  <si>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</si>
  <si>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</si>
  <si>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</si>
  <si>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</si>
  <si>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</si>
  <si>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</si>
  <si>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</si>
  <si>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</si>
  <si>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</si>
  <si>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</si>
  <si>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</si>
  <si>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</si>
  <si>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</si>
  <si>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</si>
  <si>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</si>
  <si>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</si>
  <si>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</si>
  <si>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</si>
  <si>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</si>
  <si>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</si>
  <si>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</si>
  <si>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</si>
  <si>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</si>
  <si>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</si>
  <si>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</si>
  <si>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</si>
  <si>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</si>
  <si>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</si>
  <si>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</si>
  <si>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</si>
  <si>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</si>
  <si>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</si>
  <si>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</si>
  <si>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</si>
  <si>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</si>
  <si>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</si>
  <si>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</si>
  <si>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</si>
  <si>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</si>
  <si>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</si>
  <si>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</si>
  <si>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</si>
  <si>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</si>
  <si>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</si>
  <si>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</si>
  <si>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</si>
  <si>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</si>
  <si>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</si>
  <si>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</si>
  <si>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</si>
  <si>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</si>
  <si>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</si>
  <si>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</si>
  <si>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</si>
  <si>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</si>
  <si>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</si>
  <si>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</si>
  <si>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</si>
  <si>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</si>
  <si>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</si>
  <si>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</si>
  <si>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</si>
  <si>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</si>
  <si>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</si>
  <si>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</si>
  <si>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</si>
  <si>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</si>
  <si>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</si>
  <si>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</si>
  <si>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</si>
  <si>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</si>
  <si>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</si>
  <si>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</si>
  <si>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</si>
  <si>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</si>
  <si>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</si>
  <si>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</si>
  <si>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</si>
  <si>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</si>
  <si>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</si>
  <si>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</si>
  <si>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</si>
  <si>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</si>
  <si>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</si>
  <si>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</si>
  <si>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</si>
  <si>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</si>
  <si>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</si>
  <si>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</si>
  <si>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</si>
  <si>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</si>
  <si>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</si>
  <si>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</si>
  <si>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</si>
  <si>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</si>
  <si>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</si>
  <si>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</si>
  <si>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</si>
  <si>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</si>
  <si>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</si>
  <si>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</si>
  <si>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</si>
  <si>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</si>
  <si>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</si>
  <si>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</si>
  <si>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</si>
  <si>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</si>
  <si>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</si>
  <si>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</si>
  <si>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</si>
  <si>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</si>
  <si>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</si>
  <si>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</si>
  <si>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</si>
  <si>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</si>
  <si>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</si>
  <si>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</si>
  <si>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</si>
  <si>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</si>
  <si>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</si>
  <si>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</si>
  <si>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</si>
  <si>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</si>
  <si>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</si>
  <si>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</si>
  <si>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</si>
  <si>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</si>
  <si>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</si>
  <si>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</si>
  <si>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</si>
  <si>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</si>
  <si>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</si>
  <si>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</si>
  <si>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</si>
  <si>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</si>
  <si>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</si>
  <si>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</si>
  <si>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</si>
  <si>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</si>
  <si>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</si>
  <si>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</si>
  <si>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</si>
  <si>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</si>
  <si>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</si>
  <si>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</si>
  <si>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</si>
  <si>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</si>
  <si>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</si>
  <si>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</si>
  <si>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</si>
  <si>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</si>
  <si>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</si>
  <si>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</si>
  <si>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</si>
  <si>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</si>
  <si>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</si>
  <si>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</si>
  <si>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</si>
  <si>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</si>
  <si>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</si>
  <si>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</si>
  <si>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</si>
  <si>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</si>
  <si>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</si>
  <si>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</si>
  <si>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</si>
  <si>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</si>
  <si>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</si>
  <si>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</si>
  <si>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</si>
  <si>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</si>
  <si>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</si>
  <si>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</si>
  <si>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</si>
  <si>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</si>
  <si>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</si>
  <si>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</si>
  <si>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</si>
  <si>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</si>
  <si>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</si>
  <si>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</si>
  <si>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</si>
  <si>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</si>
  <si>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</si>
  <si>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</si>
  <si>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</si>
  <si>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</si>
  <si>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</si>
  <si>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</si>
  <si>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</si>
  <si>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</si>
  <si>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</si>
  <si>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</si>
  <si>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</si>
  <si>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</si>
  <si>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</si>
  <si>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</si>
  <si>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</si>
  <si>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</si>
  <si>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</si>
  <si>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</si>
  <si>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</si>
  <si>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</si>
  <si>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</si>
  <si>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</si>
  <si>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</si>
  <si>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</si>
  <si>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</si>
  <si>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</si>
  <si>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</si>
  <si>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</si>
  <si>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</si>
  <si>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</si>
  <si>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</si>
  <si>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</si>
  <si>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</si>
  <si>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</si>
  <si>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</si>
  <si>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</si>
  <si>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</si>
  <si>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</si>
  <si>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</si>
  <si>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</si>
  <si>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</si>
  <si>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</si>
  <si>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</si>
  <si>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</si>
  <si>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</si>
  <si>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</si>
  <si>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</si>
  <si>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</si>
  <si>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</si>
  <si>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</si>
  <si>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</si>
  <si>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</si>
  <si>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</si>
  <si>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</si>
  <si>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</si>
  <si>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</si>
  <si>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</si>
  <si>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</si>
  <si>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</si>
  <si>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</si>
  <si>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</si>
  <si>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</si>
  <si>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</si>
  <si>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</si>
  <si>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</si>
  <si>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</si>
  <si>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</si>
  <si>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</si>
  <si>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</si>
  <si>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</si>
  <si>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</si>
  <si>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</si>
  <si>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</si>
  <si>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</si>
  <si>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</si>
  <si>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</si>
  <si>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</si>
  <si>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</si>
  <si>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</si>
  <si>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</si>
  <si>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</si>
  <si>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</si>
  <si>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</si>
  <si>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</si>
  <si>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</si>
  <si>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</si>
  <si>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</si>
  <si>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</si>
  <si>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</si>
  <si>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</si>
  <si>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</si>
  <si>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</si>
  <si>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</si>
  <si>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</si>
  <si>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</si>
  <si>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</si>
  <si>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</si>
  <si>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</si>
  <si>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</si>
  <si>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</si>
  <si>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</si>
  <si>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</si>
  <si>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</si>
  <si>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</si>
  <si>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</si>
  <si>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</si>
  <si>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</si>
  <si>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</si>
  <si>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</si>
  <si>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</si>
  <si>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</si>
  <si>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</si>
  <si>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</si>
  <si>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</si>
  <si>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</si>
  <si>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</si>
  <si>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</si>
  <si>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</si>
  <si>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</si>
  <si>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</si>
  <si>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</si>
  <si>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</si>
  <si>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</si>
  <si>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</si>
  <si>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</si>
  <si>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</si>
  <si>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</si>
  <si>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</si>
  <si>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</si>
  <si>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</si>
  <si>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</si>
  <si>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</si>
  <si>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</si>
  <si>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</si>
  <si>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</si>
  <si>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</si>
  <si>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</si>
  <si>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</si>
  <si>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</si>
  <si>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</si>
  <si>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</si>
  <si>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</si>
  <si>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</si>
  <si>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</si>
  <si>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</si>
  <si>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</si>
  <si>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</si>
  <si>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</si>
  <si>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</si>
  <si>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</si>
  <si>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</si>
  <si>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</si>
  <si>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</si>
  <si>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</si>
  <si>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</si>
  <si>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</si>
  <si>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</si>
  <si>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</si>
  <si>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</si>
  <si>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</si>
  <si>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</si>
  <si>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</si>
  <si>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</si>
  <si>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</si>
  <si>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</si>
  <si>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</si>
  <si>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</si>
  <si>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</si>
  <si>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</si>
  <si>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</si>
  <si>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</si>
  <si>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</si>
  <si>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</si>
  <si>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</si>
  <si>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</si>
  <si>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</si>
  <si>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</si>
  <si>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</si>
  <si>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</si>
  <si>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</si>
  <si>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</si>
  <si>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</si>
  <si>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</si>
  <si>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</si>
  <si>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</si>
  <si>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</si>
  <si>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</si>
  <si>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</si>
  <si>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</si>
  <si>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</si>
  <si>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</si>
  <si>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</si>
  <si>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</si>
  <si>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</si>
  <si>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</si>
  <si>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</si>
  <si>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</si>
  <si>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</si>
  <si>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</si>
  <si>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</si>
  <si>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</si>
  <si>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</si>
  <si>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</si>
  <si>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</si>
  <si>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</si>
  <si>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</si>
  <si>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</si>
  <si>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</si>
  <si>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</si>
  <si>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</si>
  <si>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</si>
  <si>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</si>
  <si>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</si>
  <si>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</si>
  <si>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</si>
  <si>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</si>
  <si>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</si>
  <si>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</si>
  <si>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</si>
  <si>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</si>
  <si>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</si>
  <si>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</si>
  <si>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</si>
  <si>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</si>
  <si>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</si>
  <si>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</si>
  <si>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</si>
  <si>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</si>
  <si>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</si>
  <si>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</si>
  <si>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</si>
  <si>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</si>
  <si>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</si>
  <si>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</si>
  <si>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</si>
  <si>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</si>
  <si>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</si>
  <si>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</si>
  <si>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</si>
  <si>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</si>
  <si>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</si>
  <si>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</si>
  <si>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</si>
  <si>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</si>
  <si>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</si>
  <si>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</si>
  <si>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</si>
  <si>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</si>
  <si>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</si>
  <si>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</si>
  <si>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</si>
  <si>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</si>
  <si>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</si>
  <si>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</si>
  <si>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</si>
  <si>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</si>
  <si>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</si>
  <si>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</si>
  <si>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</si>
  <si>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</si>
  <si>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</si>
  <si>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</si>
  <si>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</si>
  <si>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</si>
  <si>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</si>
  <si>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</si>
  <si>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</si>
  <si>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</si>
  <si>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</si>
  <si>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</si>
  <si>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</si>
  <si>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</si>
  <si>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</si>
  <si>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</si>
  <si>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</si>
  <si>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</si>
  <si>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</si>
  <si>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</si>
  <si>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</si>
  <si>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</si>
  <si>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</si>
  <si>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</si>
  <si>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</si>
  <si>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</si>
  <si>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</si>
  <si>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</si>
  <si>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</si>
  <si>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</si>
  <si>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</si>
  <si>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</si>
  <si>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</si>
  <si>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</si>
  <si>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</si>
  <si>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</si>
  <si>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</si>
  <si>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</si>
  <si>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</si>
  <si>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</si>
  <si>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</si>
  <si>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</si>
  <si>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</si>
  <si>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</si>
  <si>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</si>
  <si>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</si>
  <si>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</si>
  <si>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</si>
  <si>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</si>
  <si>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</si>
  <si>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</si>
  <si>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</si>
  <si>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</si>
  <si>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</si>
  <si>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</si>
  <si>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</si>
  <si>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</si>
  <si>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</si>
  <si>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</si>
  <si>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</si>
  <si>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</si>
  <si>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</si>
  <si>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</si>
  <si>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</si>
  <si>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</si>
  <si>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</si>
  <si>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</si>
  <si>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</si>
  <si>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</si>
  <si>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</si>
  <si>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</si>
  <si>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</si>
  <si>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</si>
  <si>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</si>
  <si>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</si>
  <si>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</si>
  <si>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</si>
  <si>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</si>
  <si>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</si>
  <si>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</si>
  <si>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</si>
  <si>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</si>
  <si>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</si>
  <si>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</si>
  <si>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</si>
  <si>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</si>
  <si>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</si>
  <si>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</si>
  <si>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</si>
  <si>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</si>
  <si>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</si>
  <si>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</si>
  <si>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</si>
  <si>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</si>
  <si>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</si>
  <si>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</si>
  <si>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</si>
  <si>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</si>
  <si>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</si>
  <si>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</si>
  <si>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</si>
  <si>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</si>
  <si>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</si>
  <si>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</si>
  <si>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</si>
  <si>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</si>
  <si>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</si>
  <si>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</si>
  <si>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</si>
  <si>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</si>
  <si>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</si>
  <si>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</si>
  <si>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</si>
  <si>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</si>
  <si>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</si>
  <si>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</si>
  <si>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</si>
  <si>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</si>
  <si>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</si>
  <si>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</si>
  <si>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</si>
  <si>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</si>
  <si>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</si>
  <si>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</si>
  <si>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</si>
  <si>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</si>
  <si>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</si>
  <si>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</si>
  <si>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</si>
  <si>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</si>
  <si>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</si>
  <si>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</si>
  <si>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</si>
  <si>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</si>
  <si>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</si>
  <si>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</si>
  <si>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</si>
  <si>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</si>
  <si>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</si>
  <si>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</si>
  <si>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</si>
  <si>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</si>
  <si>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</si>
  <si>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</si>
  <si>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</si>
  <si>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</si>
  <si>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</si>
  <si>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</si>
  <si>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</si>
  <si>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</si>
  <si>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</si>
  <si>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</si>
  <si>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</si>
  <si>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</si>
  <si>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</si>
  <si>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</si>
  <si>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</si>
  <si>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</si>
  <si>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</si>
  <si>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</si>
  <si>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</si>
  <si>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</si>
  <si>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</si>
  <si>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</si>
  <si>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</si>
  <si>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</si>
  <si>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</si>
  <si>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</si>
  <si>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</si>
  <si>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</si>
  <si>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</si>
  <si>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</si>
  <si>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</si>
  <si>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</si>
  <si>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</si>
  <si>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</si>
  <si>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</si>
  <si>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</si>
  <si>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</si>
  <si>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</si>
  <si>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</si>
  <si>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</si>
  <si>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</si>
  <si>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</si>
  <si>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</si>
  <si>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</si>
  <si>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</si>
  <si>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</si>
  <si>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</si>
  <si>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</si>
  <si>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</si>
  <si>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</si>
  <si>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</si>
  <si>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</si>
  <si>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</si>
  <si>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</si>
  <si>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</si>
  <si>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</si>
  <si>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</si>
  <si>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</si>
  <si>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</si>
  <si>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</si>
  <si>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</si>
  <si>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</si>
  <si>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</si>
  <si>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</si>
  <si>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</si>
  <si>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</si>
  <si>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</si>
  <si>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</si>
  <si>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</si>
  <si>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</si>
  <si>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</si>
  <si>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</si>
  <si>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</si>
  <si>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</si>
  <si>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</si>
  <si>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</si>
  <si>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</si>
  <si>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</si>
  <si>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</si>
  <si>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</si>
  <si>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</si>
  <si>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</si>
  <si>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</si>
  <si>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</si>
  <si>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</si>
  <si>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</si>
  <si>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</si>
  <si>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</si>
  <si>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</si>
  <si>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</si>
  <si>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</si>
  <si>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</si>
  <si>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</si>
  <si>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</si>
  <si>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</si>
  <si>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</si>
  <si>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</si>
  <si>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</si>
  <si>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</si>
  <si>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</si>
  <si>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</si>
  <si>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</si>
  <si>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</si>
  <si>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</si>
  <si>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</si>
  <si>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</si>
  <si>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</si>
  <si>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</si>
  <si>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</si>
  <si>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</si>
  <si>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</si>
  <si>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</si>
  <si>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</si>
  <si>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</si>
  <si>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</si>
  <si>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</si>
  <si>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</si>
  <si>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</si>
  <si>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</si>
  <si>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</si>
  <si>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</si>
  <si>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</si>
  <si>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</si>
  <si>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</si>
  <si>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</si>
  <si>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</si>
  <si>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</si>
  <si>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</si>
  <si>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</si>
  <si>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</si>
  <si>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</si>
  <si>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</si>
  <si>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</si>
  <si>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</si>
  <si>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</si>
  <si>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</si>
  <si>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</si>
  <si>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</si>
  <si>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</si>
  <si>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</si>
  <si>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</si>
  <si>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</si>
  <si>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</si>
  <si>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</si>
  <si>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</si>
  <si>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</si>
  <si>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</si>
  <si>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</si>
  <si>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</si>
  <si>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</si>
  <si>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</si>
  <si>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</si>
  <si>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</si>
  <si>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</si>
  <si>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</si>
  <si>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</si>
  <si>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</si>
  <si>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</si>
  <si>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</si>
  <si>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</si>
  <si>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</si>
  <si>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</si>
  <si>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</si>
  <si>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</si>
  <si>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</si>
  <si>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</si>
  <si>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</si>
  <si>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</si>
  <si>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</si>
  <si>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</si>
  <si>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</si>
  <si>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</si>
  <si>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</si>
  <si>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</si>
  <si>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</si>
  <si>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</si>
  <si>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</si>
  <si>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</si>
  <si>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</si>
  <si>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</si>
  <si>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</si>
  <si>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</si>
  <si>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</si>
  <si>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</si>
  <si>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</si>
  <si>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</si>
  <si>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</si>
  <si>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</si>
  <si>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</si>
  <si>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</si>
  <si>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</si>
  <si>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</si>
  <si>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</si>
  <si>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</si>
  <si>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</si>
  <si>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</si>
  <si>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</si>
  <si>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</si>
  <si>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</si>
  <si>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</si>
  <si>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</si>
  <si>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</si>
  <si>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</si>
  <si>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</si>
  <si>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</si>
  <si>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</si>
  <si>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</si>
  <si>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</si>
  <si>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</si>
  <si>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</si>
  <si>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</si>
  <si>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</si>
  <si>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</si>
  <si>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</si>
  <si>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</si>
  <si>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</si>
  <si>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</si>
  <si>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</si>
  <si>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</si>
  <si>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</si>
  <si>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</si>
  <si>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</si>
  <si>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</si>
  <si>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</si>
  <si>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</si>
  <si>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</si>
  <si>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</si>
  <si>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</si>
  <si>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</si>
  <si>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</si>
  <si>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</si>
  <si>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</si>
  <si>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</si>
  <si>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</si>
  <si>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</si>
  <si>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</si>
  <si>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</si>
  <si>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</si>
  <si>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</si>
  <si>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</si>
  <si>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</si>
  <si>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</si>
  <si>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</si>
  <si>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</si>
  <si>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</si>
  <si>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</si>
  <si>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</si>
  <si>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</si>
  <si>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</si>
  <si>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</si>
  <si>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</si>
  <si>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</si>
  <si>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</si>
  <si>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</si>
  <si>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</si>
  <si>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</si>
  <si>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</si>
  <si>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</si>
  <si>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</si>
  <si>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</si>
  <si>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</si>
  <si>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</si>
  <si>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</si>
  <si>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</si>
  <si>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</si>
  <si>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</si>
  <si>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</si>
  <si>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</si>
  <si>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</si>
  <si>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</si>
  <si>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</si>
  <si>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</si>
  <si>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</si>
  <si>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</si>
  <si>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</si>
  <si>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</si>
  <si>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</si>
  <si>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</si>
  <si>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</si>
  <si>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</si>
  <si>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</si>
  <si>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</si>
  <si>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</si>
  <si>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</si>
  <si>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</si>
  <si>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</si>
  <si>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</si>
  <si>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</si>
  <si>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</si>
  <si>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</si>
  <si>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</si>
  <si>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</si>
  <si>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</si>
  <si>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</si>
  <si>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</si>
  <si>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</si>
  <si>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</si>
  <si>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</si>
  <si>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</si>
  <si>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</si>
  <si>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</si>
  <si>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</si>
  <si>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</si>
  <si>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</si>
  <si>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</si>
  <si>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</si>
  <si>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</si>
  <si>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</si>
  <si>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</si>
  <si>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</si>
  <si>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</si>
  <si>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</si>
  <si>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</si>
  <si>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</si>
  <si>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</si>
  <si>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</si>
  <si>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</si>
  <si>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</si>
  <si>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</si>
  <si>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</si>
  <si>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</si>
  <si>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</si>
  <si>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</si>
  <si>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</si>
  <si>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</si>
  <si>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</si>
  <si>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</si>
  <si>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</si>
  <si>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</si>
  <si>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</si>
  <si>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</si>
  <si>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</si>
  <si>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</si>
  <si>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</si>
  <si>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</si>
  <si>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</si>
  <si>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</si>
  <si>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</si>
  <si>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</si>
  <si>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</si>
  <si>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</si>
  <si>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</si>
  <si>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</si>
  <si>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</si>
  <si>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</si>
  <si>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</si>
  <si>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</si>
  <si>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</si>
  <si>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</si>
  <si>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</si>
  <si>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</si>
  <si>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</si>
  <si>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</si>
  <si>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</si>
  <si>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</si>
  <si>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</si>
  <si>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</si>
  <si>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</si>
  <si>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</si>
  <si>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</si>
  <si>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</si>
  <si>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</si>
  <si>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</si>
  <si>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</si>
  <si>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</si>
  <si>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</si>
  <si>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</si>
  <si>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</si>
  <si>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</si>
  <si>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</si>
  <si>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</si>
  <si>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</si>
  <si>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</si>
  <si>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</si>
  <si>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</si>
  <si>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</si>
  <si>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</si>
  <si>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</si>
  <si>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</si>
  <si>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</si>
  <si>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</si>
  <si>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</si>
  <si>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</si>
  <si>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</si>
  <si>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</si>
  <si>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</si>
  <si>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</si>
  <si>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</si>
  <si>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</si>
  <si>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</si>
  <si>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</si>
  <si>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</si>
  <si>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</si>
  <si>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</si>
  <si>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</si>
  <si>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</si>
  <si>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</si>
  <si>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</si>
  <si>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</si>
  <si>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</si>
  <si>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</si>
  <si>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</si>
  <si>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</si>
  <si>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</si>
  <si>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</si>
  <si>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</si>
  <si>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</si>
  <si>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</si>
  <si>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</si>
  <si>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</si>
  <si>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</si>
  <si>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</si>
  <si>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</si>
  <si>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</si>
  <si>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</si>
  <si>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</si>
  <si>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</si>
  <si>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</si>
  <si>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</si>
  <si>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</si>
  <si>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</si>
  <si>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</si>
  <si>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</si>
  <si>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</si>
  <si>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</si>
  <si>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</si>
  <si>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</si>
  <si>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</si>
  <si>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</si>
  <si>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</si>
  <si>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</si>
  <si>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</si>
  <si>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</si>
  <si>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</si>
  <si>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</si>
  <si>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</si>
  <si>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</si>
  <si>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</si>
  <si>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</si>
  <si>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</si>
  <si>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</si>
  <si>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</si>
  <si>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</si>
  <si>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</si>
  <si>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</si>
  <si>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</si>
  <si>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</si>
  <si>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</si>
  <si>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</si>
  <si>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</si>
  <si>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</si>
  <si>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</si>
  <si>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</si>
  <si>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</si>
  <si>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</si>
  <si>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</si>
  <si>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</si>
  <si>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</si>
  <si>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</si>
  <si>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</si>
  <si>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</si>
  <si>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</si>
  <si>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</si>
  <si>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</si>
  <si>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</si>
  <si>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</si>
  <si>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</si>
  <si>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</si>
  <si>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</si>
  <si>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</si>
  <si>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</si>
  <si>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</si>
  <si>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</si>
  <si>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</si>
  <si>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</si>
  <si>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</si>
  <si>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</si>
  <si>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</si>
  <si>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</si>
  <si>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</si>
  <si>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</si>
  <si>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</si>
  <si>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</si>
  <si>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</si>
  <si>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</si>
  <si>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</si>
  <si>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</si>
  <si>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</si>
  <si>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</si>
  <si>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</si>
  <si>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</si>
  <si>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</si>
  <si>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</si>
  <si>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</si>
  <si>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</si>
  <si>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</si>
  <si>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</si>
  <si>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</si>
  <si>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</si>
  <si>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</si>
  <si>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</si>
  <si>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</si>
  <si>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</si>
  <si>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</si>
  <si>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</si>
  <si>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</si>
  <si>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</si>
  <si>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</si>
  <si>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</si>
  <si>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</si>
  <si>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</si>
  <si>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</si>
  <si>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</si>
  <si>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</si>
  <si>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</si>
  <si>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</si>
  <si>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</si>
  <si>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</si>
  <si>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</si>
  <si>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</si>
  <si>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</si>
  <si>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</si>
  <si>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</si>
  <si>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</si>
  <si>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</si>
  <si>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</si>
  <si>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</si>
  <si>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</si>
  <si>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</si>
  <si>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</si>
  <si>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</si>
  <si>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</si>
  <si>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</si>
  <si>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</si>
  <si>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</si>
  <si>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</si>
  <si>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</si>
  <si>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</si>
  <si>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</si>
  <si>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</si>
  <si>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</si>
  <si>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</si>
  <si>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</si>
  <si>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</si>
  <si>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</si>
  <si>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</si>
  <si>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</si>
  <si>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</si>
  <si>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</si>
  <si>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</si>
  <si>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</si>
  <si>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</si>
  <si>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</si>
  <si>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</si>
  <si>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</si>
  <si>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</si>
  <si>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</si>
  <si>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</si>
  <si>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</si>
  <si>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</si>
  <si>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</si>
  <si>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</si>
  <si>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</si>
  <si>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</si>
  <si>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</si>
  <si>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</si>
  <si>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</si>
  <si>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</si>
  <si>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</si>
  <si>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</si>
  <si>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</si>
  <si>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</si>
  <si>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</si>
  <si>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</si>
  <si>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</si>
  <si>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</si>
  <si>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</si>
  <si>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</si>
  <si>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</si>
  <si>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</si>
  <si>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</si>
  <si>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</si>
  <si>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</si>
  <si>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</si>
  <si>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</si>
  <si>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</si>
  <si>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</si>
  <si>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</si>
  <si>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</si>
  <si>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</si>
  <si>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</si>
  <si>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</si>
  <si>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</si>
  <si>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</si>
  <si>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</si>
  <si>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</si>
  <si>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</si>
  <si>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</si>
  <si>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</si>
  <si>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</si>
  <si>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</si>
  <si>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</si>
  <si>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</si>
  <si>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</si>
  <si>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</si>
  <si>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</si>
  <si>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</si>
  <si>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</si>
  <si>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</si>
  <si>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</si>
  <si>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</si>
  <si>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</si>
  <si>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</si>
  <si>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</si>
  <si>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</si>
  <si>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</si>
  <si>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</si>
  <si>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</si>
  <si>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</si>
  <si>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</si>
  <si>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</si>
  <si>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</si>
  <si>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</si>
  <si>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</si>
  <si>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</si>
  <si>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</si>
  <si>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</si>
  <si>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</si>
  <si>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</si>
  <si>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</si>
  <si>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</si>
  <si>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</si>
  <si>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</si>
  <si>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</si>
  <si>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</si>
  <si>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</si>
  <si>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</si>
  <si>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</si>
  <si>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</si>
  <si>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</si>
  <si>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</si>
  <si>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</si>
  <si>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</si>
  <si>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</si>
  <si>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</si>
  <si>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</si>
  <si>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</si>
  <si>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</si>
  <si>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</si>
  <si>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</si>
  <si>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</si>
  <si>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</si>
  <si>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</si>
  <si>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</si>
  <si>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</si>
  <si>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</si>
  <si>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</si>
  <si>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</si>
  <si>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</si>
  <si>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</si>
  <si>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</si>
  <si>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</si>
  <si>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</si>
  <si>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</si>
  <si>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</si>
  <si>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</si>
  <si>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</si>
  <si>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</si>
  <si>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</si>
  <si>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</si>
  <si>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</si>
  <si>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</si>
  <si>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</si>
  <si>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</si>
  <si>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</si>
  <si>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</si>
  <si>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</si>
  <si>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</si>
  <si>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</si>
  <si>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</si>
  <si>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</si>
  <si>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</si>
  <si>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</si>
  <si>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</si>
  <si>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</si>
  <si>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</si>
  <si>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</si>
  <si>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</si>
  <si>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</si>
  <si>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</si>
  <si>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</si>
  <si>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</si>
  <si>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</si>
  <si>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</si>
  <si>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</si>
  <si>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</si>
  <si>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</si>
  <si>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</si>
  <si>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</si>
  <si>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</si>
  <si>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</si>
  <si>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</si>
  <si>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</si>
  <si>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</si>
  <si>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</si>
  <si>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</si>
  <si>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</si>
  <si>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</si>
  <si>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</si>
  <si>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</si>
  <si>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</si>
  <si>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</si>
  <si>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</si>
  <si>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</si>
  <si>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</si>
  <si>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</si>
  <si>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</si>
  <si>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</si>
  <si>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</si>
  <si>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</si>
  <si>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</si>
  <si>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</si>
  <si>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</si>
  <si>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</si>
  <si>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</si>
  <si>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</si>
  <si>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</si>
  <si>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</si>
  <si>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</si>
  <si>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</si>
  <si>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</si>
  <si>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</si>
  <si>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</si>
  <si>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</si>
  <si>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</si>
  <si>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</si>
  <si>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</si>
  <si>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</si>
  <si>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</si>
  <si>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</si>
  <si>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</si>
  <si>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</si>
  <si>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</si>
  <si>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</si>
  <si>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</si>
  <si>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</si>
  <si>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</si>
  <si>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</si>
  <si>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</si>
  <si>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</si>
  <si>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</si>
  <si>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</si>
  <si>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</si>
  <si>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</si>
  <si>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</si>
  <si>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</si>
  <si>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</si>
  <si>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</si>
  <si>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</si>
  <si>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</si>
  <si>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</si>
  <si>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</si>
  <si>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</si>
  <si>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</si>
  <si>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</si>
  <si>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</si>
  <si>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</si>
  <si>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</si>
  <si>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</si>
  <si>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</si>
  <si>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</si>
  <si>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</si>
  <si>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</si>
  <si>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</si>
  <si>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</si>
  <si>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</si>
  <si>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</si>
  <si>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</si>
  <si>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</si>
  <si>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</si>
  <si>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</si>
  <si>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</si>
  <si>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</si>
  <si>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</si>
  <si>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</si>
  <si>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</si>
  <si>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</si>
  <si>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</si>
  <si>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</si>
  <si>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</si>
  <si>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</si>
  <si>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</si>
  <si>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</si>
  <si>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</si>
  <si>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</si>
  <si>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</si>
  <si>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</si>
  <si>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</si>
  <si>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</si>
  <si>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</si>
  <si>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</si>
  <si>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</si>
  <si>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</si>
  <si>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</si>
  <si>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</si>
  <si>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</si>
  <si>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</si>
  <si>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</si>
  <si>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</si>
  <si>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</si>
  <si>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</si>
  <si>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</si>
  <si>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</si>
  <si>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</si>
  <si>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</si>
  <si>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</si>
  <si>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</si>
  <si>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</si>
  <si>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</si>
  <si>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</si>
  <si>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</si>
  <si>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</si>
  <si>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</si>
  <si>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</si>
  <si>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</si>
  <si>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</si>
  <si>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</si>
  <si>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</si>
  <si>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</si>
  <si>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</si>
  <si>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</si>
  <si>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</si>
  <si>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</si>
  <si>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</si>
  <si>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</si>
  <si>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</si>
  <si>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</si>
  <si>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</si>
  <si>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</si>
  <si>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</si>
  <si>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</si>
  <si>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</si>
  <si>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</si>
  <si>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</si>
  <si>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</si>
  <si>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</si>
  <si>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</si>
  <si>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</si>
  <si>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</si>
  <si>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</si>
  <si>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</si>
  <si>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</si>
  <si>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</si>
  <si>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</si>
  <si>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</si>
  <si>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</si>
  <si>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</si>
  <si>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</si>
  <si>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</si>
  <si>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</si>
  <si>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</si>
  <si>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</si>
  <si>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</si>
  <si>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</si>
  <si>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</si>
  <si>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</si>
  <si>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</si>
  <si>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</si>
  <si>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</si>
  <si>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</si>
  <si>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</si>
  <si>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</si>
  <si>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</si>
  <si>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</si>
  <si>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</si>
  <si>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</si>
  <si>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</si>
  <si>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</si>
  <si>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</si>
  <si>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</si>
  <si>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</si>
  <si>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</si>
  <si>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</si>
  <si>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</si>
  <si>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</si>
  <si>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</si>
  <si>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</si>
  <si>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</si>
  <si>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</si>
  <si>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</si>
  <si>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</si>
  <si>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</si>
  <si>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</si>
  <si>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</si>
  <si>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</si>
  <si>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</si>
  <si>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</si>
  <si>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</si>
  <si>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</si>
  <si>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</si>
  <si>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</si>
  <si>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</si>
  <si>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</si>
  <si>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</si>
  <si>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</si>
  <si>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</si>
  <si>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</si>
  <si>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</si>
  <si>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</si>
  <si>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</si>
  <si>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</si>
  <si>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</si>
  <si>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</si>
  <si>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</si>
  <si>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</si>
  <si>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</si>
  <si>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</si>
  <si>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</si>
  <si>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</si>
  <si>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</si>
  <si>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</si>
  <si>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</si>
  <si>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</si>
  <si>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</si>
  <si>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</si>
  <si>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</si>
  <si>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</si>
  <si>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</si>
  <si>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</si>
  <si>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</si>
  <si>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</si>
  <si>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</si>
  <si>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</si>
  <si>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</si>
  <si>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</si>
  <si>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</si>
  <si>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</si>
  <si>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</si>
  <si>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</si>
  <si>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</si>
  <si>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</si>
  <si>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</si>
  <si>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</si>
  <si>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</si>
  <si>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</si>
  <si>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</si>
  <si>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</si>
  <si>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</si>
  <si>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</si>
  <si>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</si>
  <si>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</si>
  <si>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</si>
  <si>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</si>
  <si>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</si>
  <si>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</si>
  <si>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</si>
  <si>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</si>
  <si>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</si>
  <si>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</si>
  <si>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</si>
  <si>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</si>
  <si>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</si>
  <si>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</si>
  <si>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</si>
  <si>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</si>
  <si>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</si>
  <si>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</si>
  <si>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</si>
  <si>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</si>
  <si>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</si>
  <si>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</si>
  <si>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</si>
  <si>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</si>
  <si>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</si>
  <si>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</si>
  <si>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</si>
  <si>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</si>
  <si>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</si>
  <si>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</si>
  <si>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</si>
  <si>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</si>
  <si>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</si>
  <si>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</si>
  <si>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</si>
  <si>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</si>
  <si>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</si>
  <si>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</si>
  <si>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</si>
  <si>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</si>
  <si>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</si>
  <si>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</si>
  <si>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</si>
  <si>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</si>
  <si>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</si>
  <si>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</si>
  <si>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</si>
  <si>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</si>
  <si>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</si>
  <si>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</si>
  <si>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</si>
  <si>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</si>
  <si>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</si>
  <si>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</si>
  <si>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</si>
  <si>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</si>
  <si>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</si>
  <si>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</si>
  <si>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</si>
  <si>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</si>
  <si>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</si>
  <si>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</si>
  <si>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</si>
  <si>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</si>
  <si>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</si>
  <si>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</si>
  <si>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</si>
  <si>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</si>
  <si>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</si>
  <si>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</si>
  <si>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</si>
  <si>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</si>
  <si>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</si>
  <si>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</si>
  <si>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</si>
  <si>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</si>
  <si>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</si>
  <si>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</si>
  <si>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</si>
  <si>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</si>
  <si>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</si>
  <si>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</si>
  <si>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</si>
  <si>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</si>
  <si>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</si>
  <si>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</si>
  <si>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</si>
  <si>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</si>
  <si>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</si>
  <si>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</si>
  <si>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</si>
  <si>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</si>
  <si>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</si>
  <si>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</si>
  <si>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</si>
  <si>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</si>
  <si>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</si>
  <si>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</si>
  <si>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</si>
  <si>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</si>
  <si>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</si>
  <si>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</si>
  <si>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</si>
  <si>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</si>
  <si>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</si>
  <si>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</si>
  <si>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</si>
  <si>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</si>
  <si>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</si>
  <si>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</si>
  <si>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</si>
  <si>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</si>
  <si>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</si>
  <si>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</si>
  <si>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</si>
  <si>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</si>
  <si>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</si>
  <si>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</si>
  <si>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</si>
  <si>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</si>
  <si>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</si>
  <si>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</si>
  <si>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</si>
  <si>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</si>
  <si>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</si>
  <si>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</si>
  <si>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</si>
  <si>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</si>
  <si>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</si>
  <si>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</si>
  <si>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</si>
  <si>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</si>
  <si>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</si>
  <si>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</si>
  <si>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</si>
  <si>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</si>
  <si>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</si>
  <si>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</si>
  <si>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</si>
  <si>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</si>
  <si>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</si>
  <si>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</si>
  <si>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</si>
  <si>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</si>
  <si>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</si>
  <si>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</si>
  <si>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</si>
  <si>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</si>
  <si>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</si>
  <si>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</si>
  <si>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</si>
  <si>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</si>
  <si>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</si>
  <si>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</si>
  <si>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</si>
  <si>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</si>
  <si>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</si>
  <si>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</si>
  <si>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</si>
  <si>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</si>
  <si>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</si>
  <si>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</si>
  <si>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</si>
  <si>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</si>
  <si>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</si>
  <si>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</si>
  <si>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</si>
  <si>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</si>
  <si>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</si>
  <si>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</si>
  <si>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</si>
  <si>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</si>
  <si>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</si>
  <si>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</si>
  <si>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</si>
  <si>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</si>
  <si>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</si>
  <si>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</si>
  <si>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</si>
  <si>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</si>
  <si>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</si>
  <si>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</si>
  <si>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</si>
  <si>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</si>
  <si>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</si>
  <si>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</si>
  <si>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</si>
  <si>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</si>
  <si>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</si>
  <si>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</si>
  <si>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</si>
  <si>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</si>
  <si>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</si>
  <si>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</si>
  <si>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</si>
  <si>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</si>
  <si>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</si>
  <si>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</si>
  <si>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</si>
  <si>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</si>
  <si>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</si>
  <si>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</si>
  <si>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</si>
  <si>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</si>
  <si>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</si>
  <si>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</si>
  <si>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</si>
  <si>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</si>
  <si>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</si>
  <si>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</si>
  <si>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</si>
  <si>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</si>
  <si>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</si>
  <si>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</si>
  <si>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</si>
  <si>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</si>
  <si>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</si>
  <si>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</si>
  <si>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</si>
  <si>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</si>
  <si>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</si>
  <si>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</si>
  <si>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</si>
  <si>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</si>
  <si>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</si>
  <si>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</si>
  <si>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</si>
  <si>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</si>
  <si>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</si>
  <si>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</si>
  <si>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</si>
  <si>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</si>
  <si>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</si>
  <si>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</si>
  <si>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</si>
  <si>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</si>
  <si>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</si>
  <si>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</si>
  <si>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</si>
  <si>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</si>
  <si>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</si>
  <si>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</si>
  <si>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</si>
  <si>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</si>
  <si>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</si>
  <si>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</si>
  <si>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</si>
  <si>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</si>
  <si>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</si>
  <si>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</si>
  <si>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</si>
  <si>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</si>
  <si>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</si>
  <si>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</si>
  <si>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</si>
  <si>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</si>
  <si>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</si>
  <si>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</si>
  <si>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</si>
  <si>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</si>
  <si>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</si>
  <si>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</si>
  <si>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</si>
  <si>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</si>
  <si>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</si>
  <si>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</si>
  <si>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</si>
  <si>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</si>
  <si>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</si>
  <si>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</si>
  <si>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</si>
  <si>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</si>
  <si>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</si>
  <si>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</si>
  <si>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</si>
  <si>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</si>
  <si>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</si>
  <si>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</si>
  <si>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</si>
  <si>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</si>
  <si>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</si>
  <si>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</si>
  <si>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</si>
  <si>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</si>
  <si>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</si>
  <si>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</si>
  <si>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</si>
  <si>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</si>
  <si>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</si>
  <si>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</si>
  <si>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</si>
  <si>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</si>
  <si>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</si>
  <si>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</si>
  <si>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</si>
  <si>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</si>
  <si>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</si>
  <si>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</si>
  <si>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</si>
  <si>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</si>
  <si>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</si>
  <si>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</si>
  <si>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</si>
  <si>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</si>
  <si>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</si>
  <si>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</si>
  <si>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</si>
  <si>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</si>
  <si>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</si>
  <si>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</si>
  <si>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</si>
  <si>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</si>
  <si>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</si>
  <si>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</si>
  <si>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</si>
  <si>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</si>
  <si>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</si>
  <si>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</si>
  <si>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</si>
  <si>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</si>
  <si>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</si>
  <si>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</si>
  <si>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</si>
  <si>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</si>
  <si>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</si>
  <si>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</si>
  <si>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</si>
  <si>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</si>
  <si>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</si>
  <si>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</si>
  <si>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</si>
  <si>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</si>
  <si>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</si>
  <si>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</si>
  <si>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</si>
  <si>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</si>
  <si>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</si>
  <si>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</si>
  <si>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</si>
  <si>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</si>
  <si>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</si>
  <si>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</si>
  <si>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</si>
  <si>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</si>
  <si>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</si>
  <si>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</si>
  <si>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</si>
  <si>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</si>
  <si>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</si>
  <si>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</si>
  <si>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</si>
  <si>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</si>
  <si>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</si>
  <si>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</si>
  <si>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</si>
  <si>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</si>
  <si>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</si>
  <si>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</si>
  <si>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</si>
  <si>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</si>
  <si>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</si>
  <si>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</si>
  <si>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</si>
  <si>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</si>
  <si>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</si>
  <si>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</si>
  <si>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</si>
  <si>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</si>
  <si>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</si>
  <si>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</si>
  <si>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</si>
  <si>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</si>
  <si>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</si>
  <si>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</si>
  <si>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</si>
  <si>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</si>
  <si>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</si>
  <si>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</si>
  <si>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</si>
  <si>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</si>
  <si>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</si>
  <si>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</si>
  <si>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</si>
  <si>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</si>
  <si>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</si>
  <si>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</si>
  <si>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</si>
  <si>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</si>
  <si>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</si>
  <si>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</si>
  <si>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</si>
  <si>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</si>
  <si>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</si>
  <si>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</si>
  <si>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</si>
  <si>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</si>
  <si>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</si>
  <si>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</si>
  <si>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</si>
  <si>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</si>
  <si>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</si>
  <si>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</si>
  <si>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</si>
  <si>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</si>
  <si>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</si>
  <si>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</si>
  <si>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</si>
  <si>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</si>
  <si>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</si>
  <si>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</si>
  <si>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</si>
  <si>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</si>
  <si>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</si>
  <si>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</si>
  <si>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</si>
  <si>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</si>
  <si>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</si>
  <si>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</si>
  <si>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</si>
  <si>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</si>
  <si>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</si>
  <si>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</si>
  <si>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</si>
  <si>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</si>
  <si>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</si>
  <si>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</si>
  <si>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</si>
  <si>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</si>
  <si>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</si>
  <si>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</si>
  <si>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</si>
  <si>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</si>
  <si>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</si>
  <si>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</si>
  <si>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</si>
  <si>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</si>
  <si>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</si>
  <si>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</si>
  <si>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</si>
  <si>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</si>
  <si>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</si>
  <si>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</si>
  <si>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</si>
  <si>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</si>
  <si>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</si>
  <si>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</si>
  <si>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</si>
  <si>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</si>
  <si>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</si>
  <si>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</si>
  <si>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</si>
  <si>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</si>
  <si>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</si>
  <si>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</si>
  <si>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</si>
  <si>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</si>
  <si>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</si>
  <si>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</si>
  <si>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</si>
  <si>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</si>
  <si>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</si>
  <si>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</si>
  <si>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</si>
  <si>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</si>
  <si>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</si>
  <si>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</si>
  <si>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</si>
  <si>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</si>
  <si>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</si>
  <si>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</si>
  <si>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</si>
  <si>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</si>
  <si>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</si>
  <si>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</si>
  <si>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</si>
  <si>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</si>
  <si>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</si>
  <si>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</si>
  <si>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</si>
  <si>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</si>
  <si>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</si>
  <si>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</si>
  <si>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</si>
  <si>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</si>
  <si>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</si>
  <si>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</si>
  <si>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</si>
  <si>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</si>
  <si>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</si>
  <si>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</si>
  <si>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</si>
  <si>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</si>
  <si>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</si>
  <si>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</si>
  <si>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</si>
  <si>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</si>
  <si>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</si>
  <si>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</si>
  <si>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</si>
  <si>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</si>
  <si>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</si>
  <si>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</si>
  <si>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</si>
  <si>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</si>
  <si>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</si>
  <si>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</si>
  <si>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</si>
  <si>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</si>
  <si>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</si>
  <si>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</si>
  <si>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</si>
  <si>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</si>
  <si>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</si>
  <si>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</si>
  <si>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</si>
  <si>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</si>
  <si>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</si>
  <si>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</si>
  <si>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</si>
  <si>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</si>
  <si>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</si>
  <si>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</si>
  <si>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</si>
  <si>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</si>
  <si>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</si>
  <si>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</si>
  <si>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</si>
  <si>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</si>
  <si>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</si>
  <si>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</si>
  <si>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</si>
  <si>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</si>
  <si>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</si>
  <si>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</si>
  <si>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</si>
  <si>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</si>
  <si>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</si>
  <si>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</si>
  <si>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</si>
  <si>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</si>
  <si>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</si>
  <si>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</si>
  <si>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</si>
  <si>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</si>
  <si>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</si>
  <si>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</si>
  <si>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</si>
  <si>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</si>
  <si>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</si>
  <si>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</si>
  <si>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</si>
  <si>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</si>
  <si>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</si>
  <si>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</si>
  <si>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</si>
  <si>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</si>
  <si>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</si>
  <si>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</si>
  <si>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</si>
  <si>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</si>
  <si>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</si>
  <si>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</si>
  <si>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</si>
  <si>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</si>
  <si>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</si>
  <si>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</si>
  <si>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</si>
  <si>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</si>
  <si>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</si>
  <si>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</si>
  <si>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</si>
  <si>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</si>
  <si>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</si>
  <si>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</si>
  <si>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</si>
  <si>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</si>
  <si>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</si>
  <si>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</si>
  <si>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</si>
  <si>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</si>
  <si>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</si>
  <si>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</si>
  <si>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</si>
  <si>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</si>
  <si>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</si>
  <si>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</si>
  <si>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</si>
  <si>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</si>
  <si>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</si>
  <si>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</si>
  <si>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</si>
  <si>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</si>
  <si>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</si>
  <si>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</si>
  <si>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</si>
  <si>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</si>
  <si>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</si>
  <si>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</si>
  <si>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</si>
  <si>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</si>
  <si>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</si>
  <si>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</si>
  <si>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</si>
  <si>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</si>
  <si>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</si>
  <si>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</si>
  <si>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</si>
  <si>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</si>
  <si>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</si>
  <si>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</si>
  <si>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</si>
  <si>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</si>
  <si>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</si>
  <si>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</si>
  <si>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</si>
  <si>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</si>
  <si>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</si>
  <si>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</si>
  <si>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</si>
  <si>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</si>
  <si>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</si>
  <si>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</si>
  <si>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</si>
  <si>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</si>
  <si>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</si>
  <si>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</si>
  <si>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</si>
  <si>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</si>
  <si>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</si>
  <si>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</si>
  <si>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</si>
  <si>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</si>
  <si>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</si>
  <si>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</si>
  <si>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</si>
  <si>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</si>
  <si>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</si>
  <si>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</si>
  <si>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</si>
  <si>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</si>
  <si>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</si>
  <si>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</si>
  <si>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</si>
  <si>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</si>
  <si>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</si>
  <si>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</si>
  <si>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</si>
  <si>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</si>
  <si>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</si>
  <si>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</si>
  <si>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</si>
  <si>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</si>
  <si>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</si>
  <si>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</si>
  <si>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</si>
  <si>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</si>
  <si>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</si>
  <si>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</si>
  <si>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</si>
  <si>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</si>
  <si>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</si>
  <si>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</si>
  <si>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</si>
  <si>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</si>
  <si>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</si>
  <si>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</si>
  <si>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</si>
  <si>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</si>
  <si>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</si>
  <si>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</si>
  <si>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</si>
  <si>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</si>
  <si>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</si>
  <si>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</si>
  <si>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</si>
  <si>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</si>
  <si>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</si>
  <si>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</si>
  <si>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</si>
  <si>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</si>
  <si>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</si>
  <si>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</si>
  <si>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</si>
  <si>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</si>
  <si>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</si>
  <si>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</si>
  <si>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</si>
  <si>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</si>
  <si>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</si>
  <si>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</si>
  <si>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</si>
  <si>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</si>
  <si>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</si>
  <si>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</si>
  <si>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</si>
  <si>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</si>
  <si>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</si>
  <si>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</si>
  <si>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</si>
  <si>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</si>
  <si>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</si>
  <si>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</si>
  <si>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</si>
  <si>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</si>
  <si>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</si>
  <si>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</si>
  <si>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</si>
  <si>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</si>
  <si>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</si>
  <si>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</si>
  <si>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</si>
  <si>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</si>
  <si>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</si>
  <si>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</si>
  <si>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</si>
  <si>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</si>
  <si>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</si>
  <si>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</si>
  <si>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</si>
  <si>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</si>
  <si>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</si>
  <si>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</si>
  <si>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</si>
  <si>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</si>
  <si>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</si>
  <si>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</si>
  <si>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</si>
  <si>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</si>
  <si>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</si>
  <si>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</si>
  <si>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</si>
  <si>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</si>
  <si>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</si>
  <si>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</si>
  <si>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</si>
  <si>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</si>
  <si>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</si>
  <si>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</si>
  <si>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</si>
  <si>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</si>
  <si>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</si>
  <si>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</si>
  <si>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</si>
  <si>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</si>
  <si>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</si>
  <si>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</si>
  <si>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</si>
  <si>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</si>
  <si>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</si>
  <si>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</si>
  <si>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</si>
  <si>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</si>
  <si>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</si>
  <si>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</si>
  <si>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</si>
  <si>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</si>
  <si>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</si>
  <si>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</si>
  <si>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</si>
  <si>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</si>
  <si>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</si>
  <si>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</si>
  <si>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</si>
  <si>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</si>
  <si>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</si>
  <si>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</si>
  <si>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</si>
  <si>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</si>
  <si>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</si>
  <si>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</si>
  <si>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</si>
  <si>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</si>
  <si>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</si>
  <si>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</si>
  <si>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</si>
  <si>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</si>
  <si>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</si>
  <si>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</si>
  <si>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</si>
  <si>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</si>
  <si>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</si>
  <si>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</si>
  <si>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</si>
  <si>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</si>
  <si>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</si>
  <si>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</si>
  <si>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</si>
  <si>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</si>
  <si>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</si>
  <si>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</si>
  <si>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</si>
  <si>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</si>
  <si>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</si>
  <si>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</si>
  <si>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</si>
  <si>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</si>
  <si>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</si>
  <si>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</si>
  <si>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</si>
  <si>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</si>
  <si>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</si>
  <si>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</si>
  <si>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</si>
  <si>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</si>
  <si>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</si>
  <si>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</si>
  <si>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</si>
  <si>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</si>
  <si>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</si>
  <si>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</si>
  <si>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</si>
  <si>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</si>
  <si>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</si>
  <si>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</si>
  <si>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</si>
  <si>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</si>
  <si>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</si>
  <si>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</si>
  <si>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</si>
  <si>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</si>
  <si>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</si>
  <si>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</si>
  <si>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</si>
  <si>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</si>
  <si>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</si>
  <si>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</si>
  <si>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</si>
  <si>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</si>
  <si>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</si>
  <si>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</si>
  <si>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</si>
  <si>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</si>
  <si>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</si>
  <si>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</si>
  <si>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</si>
  <si>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</si>
  <si>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</si>
  <si>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</si>
  <si>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</si>
  <si>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</si>
  <si>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</si>
  <si>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</si>
  <si>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</si>
  <si>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</si>
  <si>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</si>
  <si>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</si>
  <si>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</si>
  <si>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</si>
  <si>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</si>
  <si>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</si>
  <si>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</si>
  <si>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</si>
  <si>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</si>
  <si>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</si>
  <si>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</si>
  <si>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</si>
  <si>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</si>
  <si>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</si>
  <si>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</si>
  <si>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</si>
  <si>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</si>
  <si>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</si>
  <si>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</si>
  <si>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</si>
  <si>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</si>
  <si>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</si>
  <si>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</si>
  <si>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</si>
  <si>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</si>
  <si>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</si>
  <si>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</si>
  <si>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</si>
  <si>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</si>
  <si>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</si>
  <si>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</si>
  <si>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</si>
  <si>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</si>
  <si>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</si>
  <si>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</si>
  <si>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</si>
  <si>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</si>
  <si>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</si>
  <si>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</si>
  <si>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</si>
  <si>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</si>
  <si>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</si>
  <si>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</si>
  <si>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</si>
  <si>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</si>
  <si>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</si>
  <si>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</si>
  <si>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</si>
  <si>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</si>
  <si>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</si>
  <si>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</si>
  <si>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</si>
  <si>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</si>
  <si>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</si>
  <si>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</si>
  <si>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</si>
  <si>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</si>
  <si>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</si>
  <si>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</si>
  <si>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</si>
  <si>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</si>
  <si>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</si>
  <si>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</si>
  <si>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</si>
  <si>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</si>
  <si>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</si>
  <si>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</si>
  <si>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</si>
  <si>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</si>
  <si>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</si>
  <si>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</si>
  <si>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</si>
  <si>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</si>
  <si>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</si>
  <si>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</si>
  <si>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</si>
  <si>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</si>
  <si>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</si>
  <si>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</si>
  <si>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</si>
  <si>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</si>
  <si>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</si>
  <si>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</si>
  <si>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</si>
  <si>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</si>
  <si>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</si>
  <si>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</si>
  <si>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</si>
  <si>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</si>
  <si>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</si>
  <si>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</si>
  <si>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</si>
  <si>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</si>
  <si>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</si>
  <si>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</si>
  <si>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</si>
  <si>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</si>
  <si>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</si>
  <si>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</si>
  <si>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</si>
  <si>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</si>
  <si>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</si>
  <si>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</si>
  <si>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</si>
  <si>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</si>
  <si>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</si>
  <si>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</si>
  <si>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</si>
  <si>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</si>
  <si>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</si>
  <si>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</si>
  <si>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</si>
  <si>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</si>
  <si>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</si>
  <si>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</si>
  <si>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</si>
  <si>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</si>
  <si>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</si>
  <si>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</si>
  <si>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</si>
  <si>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</si>
  <si>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</si>
  <si>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</si>
  <si>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</si>
  <si>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</si>
  <si>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</si>
  <si>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</si>
  <si>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</si>
  <si>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</si>
  <si>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</si>
  <si>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</si>
  <si>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</si>
  <si>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</si>
  <si>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</si>
  <si>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</si>
  <si>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</si>
  <si>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</si>
  <si>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</si>
  <si>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</si>
  <si>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</si>
  <si>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</si>
  <si>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</si>
  <si>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</si>
  <si>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</si>
  <si>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</si>
  <si>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</si>
  <si>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</si>
  <si>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</si>
  <si>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</si>
  <si>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</si>
  <si>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</si>
  <si>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</si>
  <si>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</si>
  <si>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</si>
  <si>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</si>
  <si>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</si>
  <si>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</si>
  <si>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</si>
  <si>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</si>
  <si>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</si>
  <si>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</si>
  <si>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</si>
  <si>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</si>
  <si>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</si>
  <si>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</si>
  <si>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</si>
  <si>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</si>
  <si>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</si>
  <si>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</si>
  <si>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</si>
  <si>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</si>
  <si>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</si>
  <si>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</si>
  <si>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</si>
  <si>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</si>
  <si>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</si>
  <si>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</si>
  <si>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</si>
  <si>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</si>
  <si>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</si>
  <si>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</si>
  <si>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</si>
  <si>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</si>
  <si>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</si>
  <si>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</si>
  <si>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</si>
  <si>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</si>
  <si>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</si>
  <si>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</si>
  <si>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</si>
  <si>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</si>
  <si>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</si>
  <si>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</si>
  <si>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</si>
  <si>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</si>
  <si>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</si>
  <si>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</si>
  <si>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</si>
  <si>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</si>
  <si>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</si>
  <si>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</si>
  <si>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</si>
  <si>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</si>
  <si>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</si>
  <si>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</si>
  <si>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</si>
  <si>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</si>
  <si>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</si>
  <si>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</si>
  <si>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</si>
  <si>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</si>
  <si>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</si>
  <si>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</si>
  <si>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</si>
  <si>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</si>
  <si>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</si>
  <si>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</si>
  <si>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</si>
  <si>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</si>
  <si>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</si>
  <si>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</si>
  <si>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</si>
  <si>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</si>
  <si>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</si>
  <si>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</si>
  <si>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</si>
  <si>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</si>
  <si>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</si>
  <si>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</si>
  <si>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</si>
  <si>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</si>
  <si>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</si>
  <si>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</si>
  <si>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</si>
  <si>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</si>
  <si>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</si>
  <si>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</si>
  <si>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</si>
  <si>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</si>
  <si>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</si>
  <si>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</si>
  <si>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</si>
  <si>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</si>
  <si>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</si>
  <si>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</si>
  <si>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</si>
  <si>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</si>
  <si>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</si>
  <si>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</si>
  <si>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</si>
  <si>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</si>
  <si>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</si>
  <si>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</si>
  <si>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</si>
  <si>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</si>
  <si>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</si>
  <si>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</si>
  <si>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</si>
  <si>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</si>
  <si>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</si>
  <si>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</si>
  <si>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</si>
  <si>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</si>
  <si>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</si>
  <si>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</si>
  <si>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</si>
  <si>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</si>
  <si>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</si>
  <si>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</si>
  <si>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</si>
  <si>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</si>
  <si>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</si>
  <si>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</si>
  <si>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</si>
  <si>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</si>
  <si>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</si>
  <si>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</si>
  <si>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</si>
  <si>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</si>
  <si>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</si>
  <si>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</si>
  <si>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</si>
  <si>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</si>
  <si>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</si>
  <si>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</si>
  <si>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</si>
  <si>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</si>
  <si>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</si>
  <si>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</si>
  <si>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</si>
  <si>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</si>
  <si>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</si>
  <si>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</si>
  <si>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</si>
  <si>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</si>
  <si>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</si>
  <si>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</si>
  <si>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</si>
  <si>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</si>
  <si>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</si>
  <si>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</si>
  <si>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</si>
  <si>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</si>
  <si>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</si>
  <si>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</si>
  <si>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</si>
  <si>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</si>
  <si>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</si>
  <si>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</si>
  <si>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</si>
  <si>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</si>
  <si>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</si>
  <si>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</si>
  <si>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</si>
  <si>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</si>
  <si>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</si>
  <si>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</si>
  <si>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</si>
  <si>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</si>
  <si>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</si>
  <si>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</si>
  <si>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</si>
  <si>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</si>
  <si>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</si>
  <si>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</si>
  <si>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</si>
  <si>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</si>
  <si>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</si>
  <si>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</si>
  <si>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</si>
  <si>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</si>
  <si>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</si>
  <si>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</si>
  <si>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</si>
  <si>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</si>
  <si>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</si>
  <si>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</si>
  <si>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</si>
  <si>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</si>
  <si>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</si>
  <si>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</si>
  <si>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</si>
  <si>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</si>
  <si>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</si>
  <si>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</si>
  <si>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</si>
  <si>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</si>
  <si>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</si>
  <si>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</si>
  <si>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</si>
  <si>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</si>
  <si>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</si>
  <si>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</si>
  <si>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</si>
  <si>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</si>
  <si>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</si>
  <si>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</si>
  <si>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</si>
  <si>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</si>
  <si>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</si>
  <si>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</si>
  <si>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</si>
  <si>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</si>
  <si>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</si>
  <si>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</si>
  <si>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</si>
  <si>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</si>
  <si>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</si>
  <si>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</si>
  <si>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</si>
  <si>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</si>
  <si>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</si>
  <si>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</si>
  <si>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</si>
  <si>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</si>
  <si>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</si>
  <si>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</si>
  <si>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</si>
  <si>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</si>
  <si>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</si>
  <si>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</si>
  <si>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</si>
  <si>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</si>
  <si>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</si>
  <si>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</si>
  <si>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</si>
  <si>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</si>
  <si>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</si>
  <si>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</si>
  <si>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</si>
  <si>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</si>
  <si>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</si>
  <si>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</si>
  <si>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</si>
  <si>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</si>
  <si>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</si>
  <si>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</si>
  <si>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</si>
  <si>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</si>
  <si>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</si>
  <si>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</si>
  <si>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</si>
  <si>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</si>
  <si>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</si>
  <si>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</si>
  <si>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</si>
  <si>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</si>
  <si>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</si>
  <si>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</si>
  <si>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</si>
  <si>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</si>
  <si>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</si>
  <si>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</si>
  <si>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</si>
  <si>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</si>
  <si>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</si>
  <si>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</si>
  <si>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</si>
  <si>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</si>
  <si>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</si>
  <si>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</si>
  <si>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</si>
  <si>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</si>
  <si>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</si>
  <si>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</si>
  <si>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</si>
  <si>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</si>
  <si>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</si>
  <si>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</si>
  <si>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</si>
  <si>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</si>
  <si>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</si>
  <si>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</si>
  <si>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</si>
  <si>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</si>
  <si>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</si>
  <si>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</si>
  <si>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</si>
  <si>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</si>
  <si>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</si>
  <si>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</si>
  <si>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</si>
  <si>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</si>
  <si>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</si>
  <si>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</si>
  <si>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</si>
  <si>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</si>
  <si>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</si>
  <si>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</si>
  <si>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</si>
  <si>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</si>
  <si>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</si>
  <si>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</si>
  <si>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</si>
  <si>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</si>
  <si>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</si>
  <si>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</si>
  <si>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</si>
  <si>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</si>
  <si>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</si>
  <si>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</si>
  <si>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</si>
  <si>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</si>
  <si>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</si>
  <si>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</si>
  <si>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</si>
  <si>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</si>
  <si>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</si>
  <si>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</si>
  <si>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</si>
  <si>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</si>
  <si>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</si>
  <si>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</si>
  <si>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</si>
  <si>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</si>
  <si>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</si>
  <si>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</si>
  <si>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</si>
  <si>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</si>
  <si>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</si>
  <si>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</si>
  <si>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</si>
  <si>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</si>
  <si>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</si>
  <si>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</si>
  <si>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</si>
  <si>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</si>
  <si>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</si>
  <si>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</si>
  <si>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</si>
  <si>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</si>
  <si>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</si>
  <si>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</si>
  <si>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</si>
  <si>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</si>
  <si>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</si>
  <si>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</si>
  <si>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</si>
  <si>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</si>
  <si>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</si>
  <si>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</si>
  <si>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</si>
  <si>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</si>
  <si>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</si>
  <si>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</si>
  <si>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</si>
  <si>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</si>
  <si>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</si>
  <si>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</si>
  <si>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</si>
  <si>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</si>
  <si>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</si>
  <si>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</si>
  <si>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</si>
  <si>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</si>
  <si>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</si>
  <si>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</si>
  <si>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</si>
  <si>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</si>
  <si>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</si>
  <si>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</si>
  <si>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</si>
  <si>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</si>
  <si>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</si>
  <si>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</si>
  <si>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</si>
  <si>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</si>
  <si>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</si>
  <si>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</si>
  <si>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</si>
  <si>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</si>
  <si>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</si>
  <si>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</si>
  <si>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</si>
  <si>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</si>
  <si>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</si>
  <si>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</si>
  <si>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</si>
  <si>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</si>
  <si>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</si>
  <si>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</si>
  <si>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</si>
  <si>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</si>
  <si>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</si>
  <si>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</si>
  <si>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</si>
  <si>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</si>
  <si>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</si>
  <si>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</si>
  <si>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</si>
  <si>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</si>
  <si>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</si>
  <si>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</si>
  <si>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</si>
  <si>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</si>
  <si>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</si>
  <si>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</si>
  <si>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</si>
  <si>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</si>
  <si>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</si>
  <si>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</si>
  <si>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</si>
  <si>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</si>
  <si>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</si>
  <si>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</si>
  <si>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</si>
  <si>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</si>
  <si>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</si>
  <si>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</si>
  <si>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</si>
  <si>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</si>
  <si>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</si>
  <si>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</si>
  <si>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</si>
  <si>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</si>
  <si>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</si>
  <si>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</si>
  <si>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</si>
  <si>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</si>
  <si>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</si>
  <si>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</si>
  <si>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</si>
  <si>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</si>
  <si>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</si>
  <si>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</si>
  <si>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</si>
  <si>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</si>
  <si>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</si>
  <si>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</si>
  <si>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</si>
  <si>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</si>
  <si>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</si>
  <si>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</si>
  <si>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</si>
  <si>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</si>
  <si>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</si>
  <si>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</si>
  <si>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</si>
  <si>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</si>
  <si>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</si>
  <si>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</si>
  <si>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</si>
  <si>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</si>
  <si>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</si>
  <si>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</si>
  <si>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</si>
  <si>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</si>
  <si>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</si>
  <si>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</si>
  <si>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</si>
  <si>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</si>
  <si>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</si>
  <si>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</si>
  <si>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</si>
  <si>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</si>
  <si>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</si>
  <si>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</si>
  <si>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</si>
  <si>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</si>
  <si>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</si>
  <si>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</si>
  <si>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</si>
  <si>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</si>
  <si>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</si>
  <si>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</si>
  <si>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</si>
  <si>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</si>
  <si>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</si>
  <si>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</si>
  <si>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</si>
  <si>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</si>
  <si>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</si>
  <si>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</si>
  <si>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</si>
  <si>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</si>
  <si>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</si>
  <si>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</si>
  <si>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</si>
  <si>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</si>
  <si>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</si>
  <si>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</si>
  <si>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</si>
  <si>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</si>
  <si>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</si>
  <si>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</si>
  <si>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</si>
  <si>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</si>
  <si>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</si>
  <si>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</si>
  <si>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</si>
  <si>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</si>
  <si>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</si>
  <si>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</si>
  <si>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</si>
  <si>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</si>
  <si>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</si>
  <si>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</si>
  <si>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</si>
  <si>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</si>
  <si>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</si>
  <si>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</si>
  <si>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</si>
  <si>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</si>
  <si>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</si>
  <si>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</si>
  <si>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</si>
  <si>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</si>
  <si>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</si>
  <si>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</si>
  <si>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</si>
  <si>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</si>
  <si>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</si>
  <si>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</si>
  <si>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</si>
  <si>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</si>
  <si>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</si>
  <si>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</si>
  <si>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</si>
  <si>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</si>
  <si>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</si>
  <si>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</si>
  <si>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</si>
  <si>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</si>
  <si>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</si>
  <si>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</si>
  <si>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</si>
  <si>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</si>
  <si>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</si>
  <si>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</si>
  <si>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</si>
  <si>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</si>
  <si>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</si>
  <si>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</si>
  <si>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</si>
  <si>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</si>
  <si>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</si>
  <si>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</si>
  <si>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</si>
  <si>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</si>
  <si>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</si>
  <si>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</si>
  <si>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</si>
  <si>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</si>
  <si>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</si>
  <si>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</si>
  <si>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</si>
  <si>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</si>
  <si>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</si>
  <si>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</si>
  <si>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</si>
  <si>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</si>
  <si>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</si>
  <si>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</si>
  <si>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</si>
  <si>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</si>
  <si>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</si>
  <si>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</si>
  <si>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</si>
  <si>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</si>
  <si>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</si>
  <si>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</si>
  <si>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</si>
  <si>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</si>
  <si>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</si>
  <si>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</si>
  <si>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</si>
  <si>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</si>
  <si>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</si>
  <si>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</si>
  <si>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</si>
  <si>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</si>
  <si>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</si>
  <si>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</si>
  <si>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</si>
  <si>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</si>
  <si>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</si>
  <si>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</si>
  <si>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</si>
  <si>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</si>
  <si>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</si>
  <si>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</si>
  <si>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</si>
  <si>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</si>
  <si>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</si>
  <si>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</si>
  <si>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</si>
  <si>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</si>
  <si>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</si>
  <si>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</si>
  <si>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</si>
  <si>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</si>
  <si>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</si>
  <si>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</si>
  <si>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</si>
  <si>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</si>
  <si>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</si>
  <si>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</si>
  <si>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</si>
  <si>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</si>
  <si>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</si>
  <si>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</si>
  <si>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</si>
  <si>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</si>
  <si>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</si>
  <si>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</si>
  <si>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</si>
  <si>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</si>
  <si>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</si>
  <si>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</si>
  <si>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</si>
  <si>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</si>
  <si>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</si>
  <si>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</si>
  <si>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</si>
  <si>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</si>
  <si>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</si>
  <si>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</si>
  <si>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</si>
  <si>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</si>
  <si>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</si>
  <si>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</si>
  <si>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</si>
  <si>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</si>
  <si>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</si>
  <si>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</si>
  <si>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</si>
  <si>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</si>
  <si>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</si>
  <si>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</si>
  <si>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</si>
  <si>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</si>
  <si>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</si>
  <si>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</si>
  <si>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</si>
  <si>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</si>
  <si>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</si>
  <si>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</si>
  <si>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</si>
  <si>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</si>
  <si>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</si>
  <si>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</si>
  <si>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</si>
  <si>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</si>
  <si>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</si>
  <si>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</si>
  <si>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</si>
  <si>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</si>
  <si>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</si>
  <si>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</si>
  <si>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</si>
  <si>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</si>
  <si>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</si>
  <si>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</si>
  <si>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</si>
  <si>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</si>
  <si>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</si>
  <si>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</si>
  <si>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</si>
  <si>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</si>
  <si>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</si>
  <si>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</si>
  <si>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</si>
  <si>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</si>
  <si>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</si>
  <si>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</si>
  <si>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</si>
  <si>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</si>
  <si>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</si>
  <si>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</si>
  <si>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</si>
  <si>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</si>
  <si>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</si>
  <si>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</si>
  <si>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</si>
  <si>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</si>
  <si>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</si>
  <si>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</si>
  <si>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</si>
  <si>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</si>
  <si>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</si>
  <si>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</si>
  <si>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</si>
  <si>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</si>
  <si>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</si>
  <si>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</si>
  <si>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</si>
  <si>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</si>
  <si>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</si>
  <si>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</si>
  <si>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</si>
  <si>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</si>
  <si>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</si>
  <si>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</si>
  <si>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</si>
  <si>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</si>
  <si>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</si>
  <si>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</si>
  <si>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</si>
  <si>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</si>
  <si>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</si>
  <si>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</si>
  <si>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</si>
  <si>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</si>
  <si>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</si>
  <si>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</si>
  <si>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</si>
  <si>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</si>
  <si>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</si>
  <si>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</si>
  <si>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</si>
  <si>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</si>
  <si>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</si>
  <si>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</si>
  <si>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</si>
  <si>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</si>
  <si>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</si>
  <si>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</si>
  <si>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</si>
  <si>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</si>
  <si>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</si>
  <si>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</si>
  <si>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</si>
  <si>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</si>
  <si>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</si>
  <si>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</si>
  <si>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</si>
  <si>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</si>
  <si>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</si>
  <si>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</si>
  <si>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</si>
  <si>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</si>
  <si>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</si>
  <si>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</si>
  <si>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</si>
  <si>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</si>
  <si>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</si>
  <si>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</si>
  <si>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</si>
  <si>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</si>
  <si>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</si>
  <si>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</si>
  <si>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</si>
  <si>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</si>
  <si>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</si>
  <si>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</si>
  <si>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</si>
  <si>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</si>
  <si>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</si>
  <si>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</si>
  <si>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</si>
  <si>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</si>
  <si>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</si>
  <si>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</si>
  <si>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</si>
  <si>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</si>
  <si>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</si>
  <si>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</si>
  <si>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</si>
  <si>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</si>
  <si>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</si>
  <si>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</si>
  <si>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</si>
  <si>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</si>
  <si>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</si>
  <si>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</si>
  <si>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</si>
  <si>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</si>
  <si>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</si>
  <si>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</si>
  <si>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</si>
  <si>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</si>
  <si>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</si>
  <si>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</si>
  <si>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</si>
  <si>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</si>
  <si>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</si>
  <si>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</si>
  <si>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</si>
  <si>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</si>
  <si>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</si>
  <si>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</si>
  <si>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</si>
  <si>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</si>
  <si>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</si>
  <si>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</si>
  <si>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</si>
  <si>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</si>
  <si>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</si>
  <si>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</si>
  <si>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</si>
  <si>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</si>
  <si>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</si>
  <si>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</si>
  <si>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</si>
  <si>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</si>
  <si>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</si>
  <si>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</si>
  <si>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</si>
  <si>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</si>
  <si>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</si>
  <si>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</si>
  <si>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</si>
  <si>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</si>
  <si>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</si>
  <si>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</si>
  <si>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</si>
  <si>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</si>
  <si>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</si>
  <si>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</si>
  <si>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</si>
  <si>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</si>
  <si>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</si>
  <si>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</si>
  <si>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</si>
  <si>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</si>
  <si>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</si>
  <si>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</si>
  <si>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</si>
  <si>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</si>
  <si>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</si>
  <si>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</si>
  <si>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</si>
  <si>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</si>
  <si>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</si>
  <si>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</si>
  <si>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</si>
  <si>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</si>
  <si>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</si>
  <si>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</si>
  <si>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</si>
  <si>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</si>
  <si>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</si>
  <si>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</si>
  <si>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</si>
  <si>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</si>
  <si>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</si>
  <si>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</si>
  <si>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</si>
  <si>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</si>
  <si>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</si>
  <si>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</si>
  <si>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</si>
  <si>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</si>
  <si>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</si>
  <si>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</si>
  <si>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</si>
  <si>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</si>
  <si>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</si>
  <si>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</si>
  <si>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</si>
  <si>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</si>
  <si>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</si>
  <si>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</si>
  <si>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</si>
  <si>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</si>
  <si>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</si>
  <si>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</si>
  <si>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</si>
  <si>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</si>
  <si>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</si>
  <si>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</si>
  <si>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</si>
  <si>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</si>
  <si>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</si>
  <si>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</si>
  <si>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</si>
  <si>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</si>
  <si>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</si>
  <si>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</si>
  <si>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</si>
  <si>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</si>
  <si>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</si>
  <si>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</si>
  <si>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</si>
  <si>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</si>
  <si>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</si>
  <si>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</si>
  <si>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</si>
  <si>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</si>
  <si>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</si>
  <si>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</si>
  <si>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</si>
  <si>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</si>
  <si>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</si>
  <si>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</si>
  <si>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</si>
  <si>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</si>
  <si>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</si>
  <si>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</si>
  <si>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</si>
  <si>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</si>
  <si>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</si>
  <si>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</si>
  <si>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</si>
  <si>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</si>
  <si>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</si>
  <si>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</si>
  <si>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</si>
  <si>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</si>
  <si>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</si>
  <si>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</si>
  <si>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</si>
  <si>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</si>
  <si>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</si>
  <si>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</si>
  <si>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</si>
  <si>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</si>
  <si>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</si>
  <si>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</si>
  <si>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</si>
  <si>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</si>
  <si>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</si>
  <si>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</si>
  <si>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</si>
  <si>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</si>
  <si>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</si>
  <si>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</si>
  <si>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</si>
  <si>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</si>
  <si>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</si>
  <si>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</si>
  <si>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</si>
  <si>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</si>
  <si>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</si>
  <si>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</si>
  <si>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</si>
  <si>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</si>
  <si>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</si>
  <si>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</si>
  <si>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</si>
  <si>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</si>
  <si>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</si>
  <si>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</si>
  <si>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</si>
  <si>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</si>
  <si>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</si>
  <si>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</si>
  <si>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</si>
  <si>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</si>
  <si>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</si>
  <si>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</si>
  <si>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</si>
  <si>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</si>
  <si>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</si>
  <si>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</si>
  <si>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</si>
  <si>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</si>
  <si>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</si>
  <si>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</si>
  <si>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</si>
  <si>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</si>
  <si>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</si>
  <si>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</si>
  <si>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</si>
  <si>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</si>
  <si>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</si>
  <si>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</si>
  <si>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</si>
  <si>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</si>
  <si>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</si>
  <si>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</si>
  <si>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</si>
  <si>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</si>
  <si>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</si>
  <si>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</si>
  <si>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</si>
  <si>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</si>
  <si>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</si>
  <si>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</si>
  <si>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</si>
  <si>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</si>
  <si>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</si>
  <si>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</si>
  <si>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</si>
  <si>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</si>
  <si>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</si>
  <si>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</si>
  <si>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</si>
  <si>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</si>
  <si>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</si>
  <si>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</si>
  <si>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</si>
  <si>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</si>
  <si>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</si>
  <si>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</si>
  <si>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</si>
  <si>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</si>
  <si>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</si>
  <si>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</si>
  <si>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</si>
  <si>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</si>
  <si>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</si>
  <si>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</si>
  <si>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</si>
  <si>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</si>
  <si>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</si>
  <si>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</si>
  <si>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</si>
  <si>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</si>
  <si>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</si>
  <si>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</si>
  <si>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</si>
  <si>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</si>
  <si>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</si>
  <si>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</si>
  <si>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</si>
  <si>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</si>
  <si>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</si>
  <si>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</si>
  <si>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</si>
  <si>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</si>
  <si>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</si>
  <si>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</si>
  <si>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</si>
  <si>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</si>
  <si>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</si>
  <si>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</si>
  <si>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</si>
  <si>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</si>
  <si>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</si>
  <si>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</si>
  <si>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</si>
  <si>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</si>
  <si>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</si>
  <si>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</si>
  <si>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</si>
  <si>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</si>
  <si>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</si>
  <si>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</si>
  <si>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</si>
  <si>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</si>
  <si>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</si>
  <si>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</si>
  <si>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</si>
  <si>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</si>
  <si>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</si>
  <si>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</si>
  <si>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</si>
  <si>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</si>
  <si>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</si>
  <si>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</si>
  <si>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</si>
  <si>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</si>
  <si>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</si>
  <si>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</si>
  <si>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</si>
  <si>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</si>
  <si>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</si>
  <si>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</si>
  <si>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</si>
  <si>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</si>
  <si>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</si>
  <si>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</si>
  <si>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</si>
  <si>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</si>
  <si>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</si>
  <si>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</si>
  <si>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</si>
  <si>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</si>
  <si>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</si>
  <si>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</si>
  <si>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</si>
  <si>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</si>
  <si>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</si>
  <si>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</si>
  <si>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</si>
  <si>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</si>
  <si>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</si>
  <si>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</si>
  <si>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</si>
  <si>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</si>
  <si>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</si>
  <si>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</si>
  <si>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</si>
  <si>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</si>
  <si>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</si>
  <si>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</si>
  <si>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</si>
  <si>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</si>
  <si>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</si>
  <si>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</si>
  <si>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</si>
  <si>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</si>
  <si>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</si>
  <si>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</si>
  <si>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</si>
  <si>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</si>
  <si>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</si>
  <si>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</si>
  <si>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</si>
  <si>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</si>
  <si>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</si>
  <si>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</si>
  <si>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</si>
  <si>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</si>
  <si>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</si>
  <si>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</si>
  <si>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</si>
  <si>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</si>
  <si>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</si>
  <si>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</si>
  <si>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</si>
  <si>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</si>
  <si>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</si>
  <si>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</si>
  <si>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</si>
  <si>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</si>
  <si>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</si>
  <si>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</si>
  <si>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</si>
  <si>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</si>
  <si>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</si>
  <si>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</si>
  <si>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</si>
  <si>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</si>
  <si>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</si>
  <si>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</si>
  <si>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</si>
  <si>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</si>
  <si>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</si>
  <si>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</si>
  <si>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</si>
  <si>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</si>
  <si>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</si>
  <si>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</si>
  <si>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</si>
  <si>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</si>
  <si>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</si>
  <si>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</si>
  <si>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</si>
  <si>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</si>
  <si>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</si>
  <si>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</si>
  <si>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</si>
  <si>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</si>
  <si>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</si>
  <si>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</si>
  <si>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</si>
  <si>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</si>
  <si>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</si>
  <si>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</si>
  <si>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</si>
  <si>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</si>
  <si>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</si>
  <si>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</si>
  <si>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</si>
  <si>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</si>
  <si>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</si>
  <si>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</si>
  <si>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</si>
  <si>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</si>
  <si>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</si>
  <si>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</si>
  <si>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</si>
  <si>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</si>
  <si>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</si>
  <si>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</si>
  <si>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</si>
  <si>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</si>
  <si>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</si>
  <si>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</si>
  <si>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</si>
  <si>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</si>
  <si>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</si>
  <si>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</si>
  <si>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</si>
  <si>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</si>
  <si>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</si>
  <si>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</si>
  <si>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</si>
  <si>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</si>
  <si>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</si>
  <si>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</si>
  <si>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</si>
  <si>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</si>
  <si>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</si>
  <si>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</si>
  <si>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</si>
  <si>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</si>
  <si>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</si>
  <si>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</si>
  <si>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</si>
  <si>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</si>
  <si>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</si>
  <si>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</si>
  <si>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</si>
  <si>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</si>
  <si>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</si>
  <si>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</si>
  <si>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</si>
  <si>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</si>
  <si>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</si>
  <si>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</si>
  <si>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</si>
  <si>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</si>
  <si>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</si>
  <si>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</si>
  <si>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</si>
  <si>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</si>
  <si>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</si>
  <si>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</si>
  <si>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</si>
  <si>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</si>
  <si>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</si>
  <si>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</si>
  <si>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</si>
  <si>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</si>
  <si>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</si>
  <si>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</si>
  <si>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</si>
  <si>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</si>
  <si>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</si>
  <si>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</si>
  <si>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</si>
  <si>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</si>
  <si>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</si>
  <si>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</si>
  <si>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</si>
  <si>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</si>
  <si>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</si>
  <si>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</si>
  <si>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</si>
  <si>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</si>
  <si>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</si>
  <si>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</si>
  <si>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</si>
  <si>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</si>
  <si>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</si>
  <si>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</si>
  <si>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</si>
  <si>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</si>
  <si>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</si>
  <si>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</si>
  <si>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</si>
  <si>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</si>
  <si>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</si>
  <si>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</si>
  <si>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</si>
  <si>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</si>
  <si>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</si>
  <si>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</si>
  <si>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</si>
  <si>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</si>
  <si>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</si>
  <si>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</si>
  <si>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</si>
  <si>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</si>
  <si>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</si>
  <si>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</si>
  <si>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</si>
  <si>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</si>
  <si>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</si>
  <si>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</si>
  <si>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</si>
  <si>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</si>
  <si>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</si>
  <si>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</si>
  <si>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</si>
  <si>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</si>
  <si>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</si>
  <si>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</si>
  <si>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</si>
  <si>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</si>
  <si>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</si>
  <si>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</si>
  <si>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</si>
  <si>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</si>
  <si>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</si>
  <si>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</si>
  <si>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</si>
  <si>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</si>
  <si>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</si>
  <si>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</si>
  <si>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</si>
  <si>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</si>
  <si>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</si>
  <si>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</si>
  <si>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</si>
  <si>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</si>
  <si>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</si>
  <si>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</si>
  <si>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</si>
  <si>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</si>
  <si>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</si>
  <si>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</si>
  <si>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</si>
  <si>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</si>
  <si>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</si>
  <si>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</si>
  <si>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</si>
  <si>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</si>
  <si>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</si>
  <si>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</si>
  <si>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</si>
  <si>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</si>
  <si>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</si>
  <si>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</si>
  <si>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</si>
  <si>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</si>
  <si>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</si>
  <si>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</si>
  <si>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</si>
  <si>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</si>
  <si>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</si>
  <si>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</si>
  <si>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</si>
  <si>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</si>
  <si>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</si>
  <si>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</si>
  <si>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</si>
  <si>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</si>
  <si>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</si>
  <si>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</si>
  <si>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</si>
  <si>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</si>
  <si>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</si>
  <si>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</si>
  <si>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</si>
  <si>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</si>
  <si>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</si>
  <si>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</si>
  <si>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</si>
  <si>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</si>
  <si>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</si>
  <si>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</si>
  <si>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</si>
  <si>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</si>
  <si>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</si>
  <si>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</si>
  <si>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</si>
  <si>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</si>
  <si>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</si>
  <si>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</si>
  <si>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</si>
  <si>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</si>
  <si>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</si>
  <si>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</si>
  <si>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</si>
  <si>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</si>
  <si>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</si>
  <si>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</si>
  <si>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</si>
  <si>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</si>
  <si>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</si>
  <si>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</si>
  <si>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</si>
  <si>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</si>
  <si>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</si>
  <si>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</si>
  <si>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</si>
  <si>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</si>
  <si>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</si>
  <si>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</si>
  <si>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</si>
  <si>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</si>
  <si>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</si>
  <si>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</si>
  <si>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</si>
  <si>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</si>
  <si>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</si>
  <si>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</si>
  <si>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</si>
  <si>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</si>
  <si>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</si>
  <si>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</si>
  <si>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</si>
  <si>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</si>
  <si>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</si>
  <si>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</si>
  <si>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</si>
  <si>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</si>
  <si>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</si>
  <si>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</si>
  <si>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</si>
  <si>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</si>
  <si>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</si>
  <si>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</si>
  <si>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</si>
  <si>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</si>
  <si>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</si>
  <si>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</si>
  <si>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</si>
  <si>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</si>
  <si>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</si>
  <si>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</si>
  <si>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</si>
  <si>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</si>
  <si>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</si>
  <si>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</si>
  <si>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</si>
  <si>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</si>
  <si>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</si>
  <si>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</si>
  <si>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</si>
  <si>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</si>
  <si>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</si>
  <si>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</si>
  <si>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</si>
  <si>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</si>
  <si>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</si>
  <si>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</si>
  <si>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</si>
  <si>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</si>
  <si>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</si>
  <si>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</si>
  <si>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</si>
  <si>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</si>
  <si>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</si>
  <si>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</si>
  <si>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</si>
  <si>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</si>
  <si>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</si>
  <si>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</si>
  <si>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</si>
  <si>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</si>
  <si>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</si>
  <si>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</si>
  <si>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</si>
  <si>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</si>
  <si>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</si>
  <si>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</si>
  <si>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</si>
  <si>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</si>
  <si>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</si>
  <si>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</si>
  <si>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</si>
  <si>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</si>
  <si>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</si>
  <si>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</si>
  <si>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</si>
  <si>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</si>
  <si>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</si>
  <si>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</si>
  <si>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</si>
  <si>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</si>
  <si>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</si>
  <si>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</si>
  <si>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</si>
  <si>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</si>
  <si>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</si>
  <si>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</si>
  <si>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</si>
  <si>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</si>
  <si>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</si>
  <si>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</si>
  <si>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</si>
  <si>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</si>
  <si>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</si>
  <si>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</si>
  <si>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</si>
  <si>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</si>
  <si>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</si>
  <si>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</si>
  <si>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</si>
  <si>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</si>
  <si>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</si>
  <si>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</si>
  <si>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</si>
  <si>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</si>
  <si>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</si>
  <si>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</si>
  <si>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</si>
  <si>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</si>
  <si>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</si>
  <si>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</si>
  <si>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</si>
  <si>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</si>
  <si>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</si>
  <si>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</si>
  <si>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</si>
  <si>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</si>
  <si>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</si>
  <si>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</si>
  <si>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</si>
  <si>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</si>
  <si>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</si>
  <si>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</si>
  <si>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</si>
  <si>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</si>
  <si>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</si>
  <si>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</si>
  <si>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</si>
  <si>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</si>
  <si>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</si>
  <si>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</si>
  <si>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</si>
  <si>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</si>
  <si>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</si>
  <si>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</si>
  <si>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</si>
  <si>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</si>
  <si>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</si>
  <si>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</si>
  <si>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</si>
  <si>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</si>
  <si>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</si>
  <si>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</si>
  <si>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</si>
  <si>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</si>
  <si>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</si>
  <si>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</si>
  <si>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</si>
  <si>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</si>
  <si>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</si>
  <si>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</si>
  <si>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</si>
  <si>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</si>
  <si>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</si>
  <si>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</si>
  <si>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</si>
  <si>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</si>
  <si>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</si>
  <si>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</si>
  <si>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</si>
  <si>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</si>
  <si>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</si>
  <si>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</si>
  <si>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</si>
  <si>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</si>
  <si>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</si>
  <si>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</si>
  <si>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</si>
  <si>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</si>
  <si>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</si>
  <si>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</si>
  <si>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</si>
  <si>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</si>
  <si>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</si>
  <si>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</si>
  <si>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</si>
  <si>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</si>
  <si>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</si>
  <si>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</si>
  <si>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</si>
  <si>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</si>
  <si>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</si>
  <si>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</si>
  <si>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</si>
  <si>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</si>
  <si>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</si>
  <si>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</si>
  <si>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</si>
  <si>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</si>
  <si>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</si>
  <si>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</si>
  <si>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</si>
  <si>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</si>
  <si>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</si>
  <si>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</si>
  <si>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</si>
  <si>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</si>
  <si>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</si>
  <si>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</si>
  <si>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</si>
  <si>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</si>
  <si>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</si>
  <si>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</si>
  <si>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</si>
  <si>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</si>
  <si>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</si>
  <si>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</si>
  <si>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</si>
  <si>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</si>
  <si>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</si>
  <si>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</si>
  <si>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</si>
  <si>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</si>
  <si>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</si>
  <si>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</si>
  <si>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</si>
  <si>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</si>
  <si>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</si>
  <si>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</si>
  <si>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</si>
  <si>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</si>
  <si>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</si>
  <si>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</si>
  <si>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</si>
  <si>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</si>
  <si>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</si>
  <si>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</si>
  <si>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</si>
  <si>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</si>
  <si>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</si>
  <si>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</si>
  <si>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</si>
  <si>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</si>
  <si>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</si>
  <si>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</si>
  <si>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</si>
  <si>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</si>
  <si>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</si>
  <si>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</si>
  <si>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</si>
  <si>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</si>
  <si>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</si>
  <si>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</si>
  <si>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</si>
  <si>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</si>
  <si>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</si>
  <si>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</si>
  <si>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</si>
  <si>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</si>
  <si>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</si>
  <si>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</si>
  <si>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</si>
  <si>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</si>
  <si>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</si>
  <si>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</si>
  <si>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</si>
  <si>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</si>
  <si>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</si>
  <si>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</si>
  <si>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</si>
  <si>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</si>
  <si>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</si>
  <si>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</si>
  <si>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</si>
  <si>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</si>
  <si>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</si>
  <si>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</si>
  <si>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</si>
  <si>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</si>
  <si>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</si>
  <si>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</si>
  <si>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</si>
  <si>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</si>
  <si>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</si>
  <si>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</si>
  <si>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</si>
  <si>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</si>
  <si>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</si>
  <si>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</si>
  <si>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</si>
  <si>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</si>
  <si>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</si>
  <si>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</si>
  <si>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</si>
  <si>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</si>
  <si>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</si>
  <si>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</si>
  <si>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</si>
  <si>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</si>
  <si>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</si>
  <si>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</si>
  <si>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</si>
  <si>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</si>
  <si>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</si>
  <si>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</si>
  <si>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</si>
  <si>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</si>
  <si>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</si>
  <si>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</si>
  <si>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</si>
  <si>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</si>
  <si>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</si>
  <si>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</si>
  <si>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</si>
  <si>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</si>
  <si>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</si>
  <si>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</si>
  <si>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</si>
  <si>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</si>
  <si>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</si>
  <si>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</si>
  <si>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</si>
  <si>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</si>
  <si>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</si>
  <si>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</si>
  <si>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</si>
  <si>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</si>
  <si>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</si>
  <si>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</si>
  <si>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</si>
  <si>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</si>
  <si>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</si>
  <si>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</si>
  <si>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</si>
  <si>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</si>
  <si>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</si>
  <si>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</si>
  <si>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</si>
  <si>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</si>
  <si>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</si>
  <si>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</si>
  <si>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</si>
  <si>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</si>
  <si>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</si>
  <si>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</si>
  <si>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</si>
  <si>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</si>
  <si>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</si>
  <si>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</si>
  <si>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</si>
  <si>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</si>
  <si>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</si>
  <si>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</si>
  <si>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</si>
  <si>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</si>
  <si>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</si>
  <si>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</si>
  <si>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</si>
  <si>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</si>
  <si>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</si>
  <si>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</si>
  <si>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</si>
  <si>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</si>
  <si>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</si>
  <si>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</si>
  <si>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</si>
  <si>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</si>
  <si>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</si>
  <si>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</si>
  <si>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</si>
  <si>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</si>
  <si>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</si>
  <si>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</si>
  <si>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</si>
  <si>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</si>
  <si>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</si>
  <si>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</si>
  <si>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</si>
  <si>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</si>
  <si>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</si>
  <si>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</si>
  <si>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</si>
  <si>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</si>
  <si>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</si>
  <si>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</si>
  <si>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</si>
  <si>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</si>
  <si>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</si>
  <si>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</si>
  <si>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</si>
  <si>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</si>
  <si>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</si>
  <si>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</si>
  <si>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</si>
  <si>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</si>
  <si>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</si>
  <si>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</si>
  <si>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</si>
  <si>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</si>
  <si>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</si>
  <si>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</si>
  <si>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</si>
  <si>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</si>
  <si>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</si>
  <si>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</si>
  <si>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</si>
  <si>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</si>
  <si>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</si>
  <si>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</si>
  <si>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</si>
  <si>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</si>
  <si>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</si>
  <si>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</si>
  <si>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</si>
  <si>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</si>
  <si>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</si>
  <si>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</si>
  <si>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</si>
  <si>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</si>
  <si>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</si>
  <si>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</si>
  <si>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</si>
  <si>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</si>
  <si>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</si>
  <si>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</si>
  <si>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</si>
  <si>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</si>
  <si>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</si>
  <si>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</si>
  <si>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</si>
  <si>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</si>
  <si>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</si>
  <si>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</si>
  <si>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</si>
  <si>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</si>
  <si>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</si>
  <si>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</si>
  <si>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</si>
  <si>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</si>
  <si>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</si>
  <si>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</si>
  <si>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</si>
  <si>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</si>
  <si>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</si>
  <si>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</si>
  <si>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</si>
  <si>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</si>
  <si>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</si>
  <si>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</si>
  <si>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</si>
  <si>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</si>
  <si>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</si>
  <si>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</si>
  <si>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</si>
  <si>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</si>
  <si>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</si>
  <si>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</si>
  <si>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</si>
  <si>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</si>
  <si>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</si>
  <si>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</si>
  <si>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</si>
  <si>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</si>
  <si>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</si>
  <si>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</si>
  <si>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</si>
  <si>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</si>
  <si>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</si>
  <si>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</si>
  <si>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</si>
  <si>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</si>
  <si>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</si>
  <si>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</si>
  <si>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</si>
  <si>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</si>
  <si>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</si>
  <si>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</si>
  <si>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</si>
  <si>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</si>
  <si>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</si>
  <si>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</si>
  <si>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</si>
  <si>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</si>
  <si>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</si>
  <si>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</si>
  <si>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</si>
  <si>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</si>
  <si>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</si>
  <si>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</si>
  <si>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</si>
  <si>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</si>
  <si>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</si>
  <si>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</si>
  <si>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</si>
  <si>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</si>
  <si>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</si>
  <si>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</si>
  <si>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</si>
  <si>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</si>
  <si>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</si>
  <si>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</si>
  <si>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</si>
  <si>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</si>
  <si>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</si>
  <si>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</si>
  <si>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</si>
  <si>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</si>
  <si>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</si>
  <si>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</si>
  <si>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</si>
  <si>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</si>
  <si>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</si>
  <si>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</si>
  <si>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</si>
  <si>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</si>
  <si>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</si>
  <si>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</si>
  <si>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</si>
  <si>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</si>
  <si>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</si>
  <si>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</si>
  <si>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</si>
  <si>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</si>
  <si>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</si>
  <si>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</si>
  <si>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</si>
  <si>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</si>
  <si>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</si>
  <si>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</si>
  <si>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</si>
  <si>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</si>
  <si>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</si>
  <si>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</si>
  <si>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</si>
  <si>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</si>
  <si>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</si>
  <si>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</si>
  <si>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</si>
  <si>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</si>
  <si>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</si>
  <si>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</si>
  <si>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</si>
  <si>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</si>
  <si>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</si>
  <si>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</si>
  <si>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</si>
  <si>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</si>
  <si>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</si>
  <si>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</si>
  <si>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</si>
  <si>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</si>
  <si>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</si>
  <si>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</si>
  <si>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</si>
  <si>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</si>
  <si>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</si>
  <si>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</si>
  <si>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</si>
  <si>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</si>
  <si>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</si>
  <si>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</si>
  <si>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</si>
  <si>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</si>
  <si>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</si>
  <si>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</si>
  <si>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</si>
  <si>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</si>
  <si>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</si>
  <si>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</si>
  <si>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</si>
  <si>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</si>
  <si>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</si>
  <si>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</si>
  <si>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</si>
  <si>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</si>
  <si>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</si>
  <si>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</si>
  <si>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</si>
  <si>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</si>
  <si>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</si>
  <si>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</si>
  <si>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</si>
  <si>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</si>
  <si>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</si>
  <si>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</si>
  <si>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</si>
  <si>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</si>
  <si>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</si>
  <si>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</si>
  <si>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</si>
  <si>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</si>
  <si>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</si>
  <si>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</si>
  <si>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</si>
  <si>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</si>
  <si>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</si>
  <si>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</si>
  <si>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</si>
  <si>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</si>
  <si>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</si>
  <si>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</si>
  <si>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</si>
  <si>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</si>
  <si>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</si>
  <si>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</si>
  <si>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</si>
  <si>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</si>
  <si>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</si>
  <si>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</si>
  <si>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</si>
  <si>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</si>
  <si>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</si>
  <si>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</si>
  <si>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</si>
  <si>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</si>
  <si>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</si>
  <si>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</si>
  <si>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</si>
  <si>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</si>
  <si>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</si>
  <si>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</si>
  <si>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</si>
  <si>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</si>
  <si>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</si>
  <si>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</si>
  <si>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</si>
  <si>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</si>
  <si>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</si>
  <si>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</si>
  <si>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</si>
  <si>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</si>
  <si>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</si>
  <si>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</si>
  <si>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</si>
  <si>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</si>
  <si>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</si>
  <si>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</si>
  <si>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</si>
  <si>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</si>
  <si>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</si>
  <si>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</si>
  <si>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</si>
  <si>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</si>
  <si>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</si>
  <si>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</si>
  <si>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</si>
  <si>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</si>
  <si>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</si>
  <si>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</si>
  <si>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</si>
  <si>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</si>
  <si>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</si>
  <si>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</si>
  <si>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</si>
  <si>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</si>
  <si>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</si>
  <si>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</si>
  <si>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</si>
  <si>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</si>
  <si>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</si>
  <si>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</si>
  <si>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</si>
  <si>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</si>
  <si>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</si>
  <si>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</si>
  <si>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</si>
  <si>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</si>
  <si>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</si>
  <si>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</si>
  <si>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</si>
  <si>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</si>
  <si>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</si>
  <si>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</si>
  <si>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</si>
  <si>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</si>
  <si>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</si>
  <si>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</si>
  <si>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</si>
  <si>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</si>
  <si>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</si>
  <si>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</si>
  <si>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</si>
  <si>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</si>
  <si>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</si>
  <si>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</si>
  <si>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</si>
  <si>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</si>
  <si>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</si>
  <si>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</si>
  <si>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</si>
  <si>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</si>
  <si>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</si>
  <si>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</si>
  <si>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</si>
  <si>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</si>
  <si>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</si>
  <si>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</si>
  <si>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</si>
  <si>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</si>
  <si>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</si>
  <si>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</si>
  <si>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</si>
  <si>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</si>
  <si>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</si>
  <si>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</si>
  <si>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</si>
  <si>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</si>
  <si>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</si>
  <si>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</si>
  <si>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</si>
  <si>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</si>
  <si>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</si>
  <si>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</si>
  <si>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</si>
  <si>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</si>
  <si>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</si>
  <si>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</si>
  <si>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</si>
  <si>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</si>
  <si>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</si>
  <si>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</si>
  <si>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</si>
  <si>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</si>
  <si>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</si>
  <si>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</si>
  <si>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</si>
  <si>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</si>
  <si>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</si>
  <si>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</si>
  <si>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</si>
  <si>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</si>
  <si>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</si>
  <si>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</si>
  <si>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</si>
  <si>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</si>
  <si>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</si>
  <si>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</si>
  <si>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</si>
  <si>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</si>
  <si>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</si>
  <si>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</si>
  <si>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</si>
  <si>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</si>
  <si>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</si>
  <si>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</si>
  <si>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</si>
  <si>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</si>
  <si>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</si>
  <si>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</si>
  <si>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</si>
  <si>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</si>
  <si>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</si>
  <si>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</si>
  <si>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</si>
  <si>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</si>
  <si>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</si>
  <si>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</si>
  <si>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</si>
  <si>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</si>
  <si>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</si>
  <si>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</si>
  <si>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</si>
  <si>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</si>
  <si>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</si>
  <si>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</si>
  <si>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</si>
  <si>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</si>
  <si>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</si>
  <si>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</si>
  <si>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</si>
  <si>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</si>
  <si>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</si>
  <si>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</si>
  <si>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</si>
  <si>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</si>
  <si>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</si>
  <si>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</si>
  <si>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</si>
  <si>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</si>
  <si>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</si>
  <si>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</si>
  <si>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</si>
  <si>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</si>
  <si>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</si>
  <si>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</si>
  <si>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</si>
  <si>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</si>
  <si>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</si>
  <si>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</si>
  <si>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</si>
  <si>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</si>
  <si>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</si>
  <si>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</si>
  <si>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</si>
  <si>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</si>
  <si>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</si>
  <si>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</si>
  <si>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</si>
  <si>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</si>
  <si>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</si>
  <si>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</si>
  <si>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</si>
  <si>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</si>
  <si>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</si>
  <si>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</si>
  <si>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</si>
  <si>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</si>
  <si>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</si>
  <si>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</si>
  <si>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</si>
  <si>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</si>
  <si>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</si>
  <si>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</si>
  <si>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</si>
  <si>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</si>
  <si>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</si>
  <si>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</si>
  <si>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</si>
  <si>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</si>
  <si>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</si>
  <si>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</si>
  <si>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</si>
  <si>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</si>
  <si>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</si>
  <si>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</si>
  <si>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</si>
  <si>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</si>
  <si>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</si>
  <si>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</si>
  <si>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</si>
  <si>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</si>
  <si>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</si>
  <si>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</si>
  <si>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</si>
  <si>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</si>
  <si>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</si>
  <si>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</si>
  <si>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</si>
  <si>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</si>
  <si>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</si>
  <si>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</si>
  <si>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</si>
  <si>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</si>
  <si>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</si>
  <si>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</si>
  <si>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</si>
  <si>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</si>
  <si>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</si>
  <si>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</si>
  <si>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</si>
  <si>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</si>
  <si>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</si>
  <si>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</si>
  <si>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</si>
  <si>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</si>
  <si>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</si>
  <si>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</si>
  <si>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</si>
  <si>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</si>
  <si>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</si>
  <si>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</si>
  <si>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</si>
  <si>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</si>
  <si>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</si>
  <si>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</si>
  <si>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</si>
  <si>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</si>
  <si>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</si>
  <si>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</si>
  <si>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</si>
  <si>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</si>
  <si>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</si>
  <si>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</si>
  <si>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</si>
  <si>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</si>
  <si>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</si>
  <si>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</si>
  <si>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</si>
  <si>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</si>
  <si>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</si>
  <si>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</si>
  <si>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</si>
  <si>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</si>
  <si>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</si>
  <si>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</si>
  <si>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</si>
  <si>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</si>
  <si>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</si>
  <si>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</si>
  <si>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</si>
  <si>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</si>
  <si>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</si>
  <si>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</si>
  <si>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</si>
  <si>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</si>
  <si>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</si>
  <si>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</si>
  <si>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</si>
  <si>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</si>
  <si>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</si>
  <si>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</si>
  <si>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</si>
  <si>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</si>
  <si>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</si>
  <si>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</si>
  <si>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</si>
  <si>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</si>
  <si>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</si>
  <si>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</si>
  <si>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</si>
  <si>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</si>
  <si>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</si>
  <si>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</si>
  <si>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</si>
  <si>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</si>
  <si>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</si>
  <si>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</si>
  <si>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</si>
  <si>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</si>
  <si>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</si>
  <si>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</si>
  <si>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</si>
  <si>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</si>
  <si>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</si>
  <si>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</si>
  <si>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</si>
  <si>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</si>
  <si>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</si>
  <si>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</si>
  <si>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</si>
  <si>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</si>
  <si>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</si>
  <si>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</si>
  <si>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</si>
  <si>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</si>
  <si>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</si>
  <si>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</si>
  <si>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</si>
  <si>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</si>
  <si>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</si>
  <si>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</si>
  <si>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</si>
  <si>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TT-20251020-00091</t>
  </si>
  <si>
    <t>site down again , Site access located in aramco shibah EM request applied team already dispatched</t>
  </si>
  <si>
    <t>PCM-20251021-00000637</t>
  </si>
  <si>
    <t>team moved need 10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</si>
  <si>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</si>
  <si>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</si>
  <si>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</si>
  <si>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</si>
  <si>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</si>
  <si>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</si>
  <si>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</si>
  <si>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</si>
  <si>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</si>
  <si>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</si>
  <si>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</si>
  <si>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</si>
  <si>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</si>
  <si>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</si>
  <si>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</si>
  <si>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</si>
  <si>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</si>
  <si>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</si>
  <si>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</si>
  <si>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</si>
  <si>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</si>
  <si>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</si>
  <si>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</si>
  <si>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</si>
  <si>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</si>
  <si>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</si>
  <si>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</si>
  <si>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</si>
  <si>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</si>
  <si>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</si>
  <si>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</si>
  <si>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</si>
  <si>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</si>
  <si>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</si>
  <si>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</si>
  <si>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</si>
  <si>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</si>
  <si>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</si>
  <si>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</si>
  <si>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</si>
  <si>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</si>
  <si>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</si>
  <si>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</si>
  <si>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</si>
  <si>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</si>
  <si>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</si>
  <si>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</si>
  <si>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</si>
  <si>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</si>
  <si>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</si>
  <si>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</si>
  <si>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</si>
  <si>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</si>
  <si>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</si>
  <si>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</si>
  <si>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</si>
  <si>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</si>
  <si>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</si>
  <si>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</si>
  <si>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</si>
  <si>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</si>
  <si>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</si>
  <si>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</si>
  <si>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</si>
  <si>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</si>
  <si>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</si>
  <si>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</si>
  <si>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</si>
  <si>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</si>
  <si>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</si>
  <si>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</si>
  <si>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</si>
  <si>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</si>
  <si>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</si>
  <si>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</si>
  <si>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</si>
  <si>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</si>
  <si>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</si>
  <si>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</si>
  <si>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</si>
  <si>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</si>
  <si>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</si>
  <si>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</si>
  <si>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</si>
  <si>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</si>
  <si>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</si>
  <si>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PCM-20251021-00000726</t>
  </si>
  <si>
    <t>ETA 30 min</t>
  </si>
  <si>
    <t>PCM-20251021-00000713</t>
  </si>
  <si>
    <t>ETA 50 KM</t>
  </si>
  <si>
    <t>PCM-20251021-00000793</t>
  </si>
  <si>
    <t xml:space="preserve">ETA 30 MIN </t>
  </si>
  <si>
    <t>PCM-20251021-00000806</t>
  </si>
  <si>
    <t>ETA 110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</si>
  <si>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</si>
  <si>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</si>
  <si>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</si>
  <si>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</si>
  <si>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</si>
  <si>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</si>
  <si>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</si>
  <si>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</si>
  <si>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</si>
  <si>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</si>
  <si>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PCM-20251021-00000820</t>
  </si>
  <si>
    <t xml:space="preserve">EM team need 25 min </t>
  </si>
  <si>
    <t>PCM-20251021-00000658</t>
  </si>
  <si>
    <t>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</si>
</sst>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1" totalsRowShown="0" headerRowDxfId="174" dataDxfId="173" headerRowBorderDxfId="171" tableBorderDxfId="172" totalsRowBorderDxfId="170">
  <autoFilter ref="A1:L9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7" dataDxfId="156" headerRowBorderDxfId="154" tableBorderDxfId="155" totalsRowBorderDxfId="153">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2" totalsRowShown="0" headerRowDxfId="64" dataDxfId="63" headerRowBorderDxfId="61" tableBorderDxfId="62">
  <autoFilter ref="A1:L11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0" totalsRowShown="0" headerRowDxfId="48" dataDxfId="47" headerRowBorderDxfId="45" tableBorderDxfId="46" totalsRowBorderDxfId="44">
  <autoFilter ref="A1:L29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4" totalsRowShown="0" headerRowDxfId="31" dataDxfId="30" headerRowBorderDxfId="28" tableBorderDxfId="29">
  <autoFilter ref="A1:L5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8" totalsRowShown="0" headerRowDxfId="15" dataDxfId="14" headerRowBorderDxfId="12" tableBorderDxfId="13">
  <autoFilter ref="A1:L2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1"/>
  <sheetViews>
    <sheetView workbookViewId="0">
      <selection activeCell="D4" sqre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288.40917858796456</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7.9138660879616509</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t="s">
        <v>39002</v>
      </c>
      <c r="B4" s="136" t="str">
        <f>IFERROR(VLOOKUP(D4,DB!A:K,11,0),"")</f>
        <v>R1</v>
      </c>
      <c r="C4" s="136">
        <v>1</v>
      </c>
      <c r="D4" s="136" t="s">
        <v>8502</v>
      </c>
      <c r="E4" s="137" t="s">
        <v>38998</v>
      </c>
      <c r="F4" s="138"/>
      <c r="G4" s="139">
        <f ca="1">IFERROR(NOW()-F4,"")</f>
        <v>45951.357604513891</v>
      </c>
      <c r="H4" s="138">
        <v>45951.043321759258</v>
      </c>
      <c r="I4" s="136" t="str">
        <f>IFERROR(VLOOKUP(D4,DB!A:F,6,0),"")</f>
        <v>SCECO</v>
      </c>
      <c r="J4" s="136" t="str">
        <f>IFERROR(VLOOKUP(D4,DB!A:G,7,0),"")</f>
        <v>Dead</v>
      </c>
      <c r="K4" s="140" t="s">
        <v>39003</v>
      </c>
      <c r="L4" s="141" t="str">
        <f>IFERROR(VLOOKUP(D4,DB!A:I,9,0),"")</f>
        <v>Latis</v>
      </c>
      <c r="M4" s="67"/>
    </row>
    <row r="5" spans="1:15" ht="15" customHeight="1">
      <c r="A5" s="135" t="s">
        <v>39004</v>
      </c>
      <c r="B5" s="136" t="str">
        <f>IFERROR(VLOOKUP(D5,DB!A:K,11,0),"")</f>
        <v>R1</v>
      </c>
      <c r="C5" s="136">
        <v>1</v>
      </c>
      <c r="D5" s="136" t="s">
        <v>19276</v>
      </c>
      <c r="E5" s="137" t="s">
        <v>38998</v>
      </c>
      <c r="F5" s="138">
        <v>45951.278310185182</v>
      </c>
      <c r="G5" s="139">
        <f ca="1">IFERROR(NOW()-F5,"")</f>
        <v>7.9294328708783723E-2</v>
      </c>
      <c r="H5" s="138">
        <v>45951.272199074076</v>
      </c>
      <c r="I5" s="136" t="str">
        <f>IFERROR(VLOOKUP(D5,DB!A:F,6,0),"")</f>
        <v>Power Cube</v>
      </c>
      <c r="J5" s="136" t="str">
        <f>IFERROR(VLOOKUP(D5,DB!A:G,7,0),"")</f>
        <v>No BB Design+Weak</v>
      </c>
      <c r="K5" s="140" t="s">
        <v>39005</v>
      </c>
      <c r="L5" s="141" t="str">
        <f>IFERROR(VLOOKUP(D5,DB!A:I,9,0),"")</f>
        <v>Latis</v>
      </c>
      <c r="M5" s="67"/>
    </row>
    <row r="6" spans="1:15" ht="15" customHeight="1">
      <c r="A6" s="135"/>
      <c r="B6" s="136" t="str">
        <f>IFERROR(VLOOKUP(D6,DB!A:K,11,0),"")</f>
        <v/>
      </c>
      <c r="C6" s="136"/>
      <c r="D6" s="136"/>
      <c r="E6" s="137"/>
      <c r="F6" s="138"/>
      <c r="G6" s="139">
        <f ca="1">IFERROR(NOW()-F6,"")</f>
        <v>45951.357604513891</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45951.357604513891</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45951.357604513891</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45951.357604513891</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45951.357604513891</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45951.357604513891</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45951.357604513891</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45951.357604513891</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45951.357604513891</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45951.357604513891</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45951.357604513891</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45951.357604513891</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45951.357604513891</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45951.357604513891</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45951.357604513891</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45951.357604513891</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45951.357604513891</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45951.357604513891</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45951.357604513891</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45951.357604513891</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45951.357604513891</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45951.357604513891</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45951.357604513891</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45951.357604513891</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45951.357604513891</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45951.357604513891</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45951.357604513891</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45951.357604513891</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45951.357604513891</v>
      </c>
      <c r="H34" s="138"/>
      <c r="I34" s="136" t="str">
        <f>IFERROR(VLOOKUP(D34,DB!A:F,6,0),"")</f>
        <v/>
      </c>
      <c r="J34" s="136" t="str">
        <f>IFERROR(VLOOKUP(D34,DB!A:G,7,0),"")</f>
        <v/>
      </c>
      <c r="K34" s="140"/>
      <c r="L34" s="141" t="str">
        <f>IFERROR(VLOOKUP(D34,DB!A:I,9,0),"")</f>
        <v/>
      </c>
    </row>
    <row r="35" spans="1:12" ht="15" customHeight="1">
      <c r="A35" s="152"/>
      <c r="B35" s="153" t="str">
        <f>IFERROR(VLOOKUP(D35,DB!A:K,11,0),"")</f>
        <v/>
      </c>
      <c r="C35" s="153"/>
      <c r="D35" s="153"/>
      <c r="E35" s="154"/>
      <c r="F35" s="155"/>
      <c r="G35" s="156">
        <f ca="1">IFERROR(NOW()-F35,"")</f>
        <v>45951.357604513891</v>
      </c>
      <c r="H35" s="155"/>
      <c r="I35" s="153" t="str">
        <f>IFERROR(VLOOKUP(D35,DB!A:F,6,0),"")</f>
        <v/>
      </c>
      <c r="J35" s="153" t="str">
        <f>IFERROR(VLOOKUP(D35,DB!A:G,7,0),"")</f>
        <v/>
      </c>
      <c r="K35" s="157"/>
      <c r="L35" s="158" t="str">
        <f>IFERROR(VLOOKUP(D35,DB!A:I,9,0),"")</f>
        <v/>
      </c>
    </row>
    <row r="36" spans="1:12" ht="15" customHeight="1">
      <c r="A36" s="135"/>
      <c r="B36" s="136" t="str">
        <f>IFERROR(VLOOKUP(D36,DB!A:K,11,0),"")</f>
        <v/>
      </c>
      <c r="C36" s="136"/>
      <c r="D36" s="136"/>
      <c r="E36" s="137"/>
      <c r="F36" s="138"/>
      <c r="G36" s="139">
        <f ca="1">IFERROR(NOW()-F36,"")</f>
        <v>45951.357604513891</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45951.357604513891</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45951.357604513891</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45951.357604513891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45951.357604513891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45951.357604513891</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45951.357604513891</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45951.357604513891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45951.357604513891</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45951.357604513891</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45951.357604513891</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45951.357604513891</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45951.357604513891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45951.357604513891</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45951.357604513891</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45951.357604513891</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45951.357604513891</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45951.357604513891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45951.357604513891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45951.357604513891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45951.357604513891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45951.357604513891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45951.357604513891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45951.357604513891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45951.357604513891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45951.357604513891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45951.357604513891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45951.357604513891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45951.357604513891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45951.357604513891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45951.357604513891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45951.357604513891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45951.357604513891</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45951.357604513891</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45951.357604513891</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45951.357604513891</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45951.357604513891</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45951.357604513891</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45951.357604513891</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45951.357604513891</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45951.357604513891</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45951.357604513891</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45951.357604513891</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45951.357604513891</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45951.357604513891</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45951.357604513891</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45951.357604513891</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45951.357604513891</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45951.357604513891</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45951.357604513891</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45951.357604513891</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45951.357604513891</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45951.357604513891</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45951.357604513891</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45951.357604513891</v>
      </c>
      <c r="H90" s="138"/>
      <c r="I90" s="136" t="str">
        <f>IFERROR(VLOOKUP(D90,DB!A:F,6,0),"")</f>
        <v/>
      </c>
      <c r="J90" s="136" t="str">
        <f>IFERROR(VLOOKUP(D90,DB!A:G,7,0),"")</f>
        <v/>
      </c>
      <c r="K90" s="140"/>
      <c r="L90" s="141" t="str">
        <f>IFERROR(VLOOKUP(D90,DB!A:I,9,0),"")</f>
        <v/>
      </c>
    </row>
    <row r="91" spans="1:12" ht="15" customHeight="1">
      <c r="A91" s="152"/>
      <c r="B91" s="153" t="str">
        <f>IFERROR(VLOOKUP(D91,DB!A:K,11,0),"")</f>
        <v/>
      </c>
      <c r="C91" s="153"/>
      <c r="D91" s="153"/>
      <c r="E91" s="154"/>
      <c r="F91" s="155"/>
      <c r="G91" s="156">
        <f ca="1">IFERROR(NOW()-F91,"")</f>
        <v>45951.357604513891</v>
      </c>
      <c r="H91" s="155"/>
      <c r="I91" s="153" t="str">
        <f>IFERROR(VLOOKUP(D91,DB!A:F,6,0),"")</f>
        <v/>
      </c>
      <c r="J91" s="153" t="str">
        <f>IFERROR(VLOOKUP(D91,DB!A:G,7,0),"")</f>
        <v/>
      </c>
      <c r="K91" s="157"/>
      <c r="L91" s="158" t="str">
        <f>IFERROR(VLOOKUP(D91,DB!A:I,9,0),"")</f>
        <v/>
      </c>
    </row>
  </sheetData>
  <customSheetViews>
    <customSheetView guid="{F6042A99-DD27-4453-835D-0834D95730CC}" filter="1" showAutoFilter="1">
      <pageMargins left="0" right="0" top="0" bottom="0" header="0" footer="0"/>
      <autoFilter ref="B1:M1" xr:uid="{A4243EF0-FA26-43A2-B770-8589F088E59F}"/>
    </customSheetView>
  </customSheetViews>
  <dataValidations count="2">
    <dataValidation allowBlank="1" showInputMessage="1" showErrorMessage="1" sqref="E1" xr:uid="{5DBA255D-CDD9-49FB-AD3C-AF70AB4EE696}"/>
    <dataValidation type="list" allowBlank="1" showInputMessage="1" showErrorMessage="1" sqref="E2:E9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39006</v>
      </c>
      <c r="N1" s="91" t="s">
        <v>39007</v>
      </c>
      <c r="O1" s="91" t="s">
        <v>39008</v>
      </c>
      <c r="P1" s="91" t="s">
        <v>39009</v>
      </c>
      <c r="Q1" s="91" t="s">
        <v>39010</v>
      </c>
      <c r="R1" s="91" t="s">
        <v>39011</v>
      </c>
      <c r="S1" s="91" t="s">
        <v>39012</v>
      </c>
      <c r="T1" s="91" t="s">
        <v>39013</v>
      </c>
      <c r="U1" s="91" t="s">
        <v>39014</v>
      </c>
      <c r="V1" s="91" t="s">
        <v>39015</v>
      </c>
      <c r="W1" s="91" t="s">
        <v>39016</v>
      </c>
      <c r="X1" s="91" t="s">
        <v>39017</v>
      </c>
      <c r="Y1" s="91" t="s">
        <v>39018</v>
      </c>
      <c r="Z1" s="91" t="s">
        <v>39019</v>
      </c>
      <c r="AA1" s="91" t="s">
        <v>39020</v>
      </c>
      <c r="AB1" s="91" t="s">
        <v>39021</v>
      </c>
      <c r="AC1" s="91" t="s">
        <v>39022</v>
      </c>
      <c r="AD1" s="91" t="s">
        <v>39023</v>
      </c>
      <c r="AE1" s="91" t="s">
        <v>39024</v>
      </c>
      <c r="AF1" s="91" t="s">
        <v>39025</v>
      </c>
      <c r="AG1" s="91" t="s">
        <v>39026</v>
      </c>
      <c r="AH1" s="91" t="s">
        <v>39027</v>
      </c>
      <c r="AI1" s="91" t="s">
        <v>39028</v>
      </c>
      <c r="AJ1" s="91" t="s">
        <v>39029</v>
      </c>
      <c r="AK1" s="91" t="s">
        <v>39030</v>
      </c>
      <c r="AL1" s="91" t="s">
        <v>39031</v>
      </c>
      <c r="AM1" s="91" t="s">
        <v>39032</v>
      </c>
      <c r="AN1" s="91" t="s">
        <v>39033</v>
      </c>
      <c r="AO1" s="91" t="s">
        <v>39034</v>
      </c>
      <c r="AP1" s="91" t="s">
        <v>39035</v>
      </c>
      <c r="AQ1" s="91" t="s">
        <v>39036</v>
      </c>
      <c r="AR1" s="91" t="s">
        <v>39037</v>
      </c>
      <c r="AS1" s="91" t="s">
        <v>39038</v>
      </c>
      <c r="AT1" s="91" t="s">
        <v>39039</v>
      </c>
      <c r="AU1" s="91" t="s">
        <v>39040</v>
      </c>
      <c r="AV1" s="91" t="s">
        <v>39041</v>
      </c>
      <c r="AW1" s="91" t="s">
        <v>39042</v>
      </c>
      <c r="AX1" s="91" t="s">
        <v>39043</v>
      </c>
      <c r="AY1" s="91" t="s">
        <v>39044</v>
      </c>
      <c r="AZ1" s="91" t="s">
        <v>39045</v>
      </c>
      <c r="BA1" s="91" t="s">
        <v>39046</v>
      </c>
      <c r="BB1" s="91" t="s">
        <v>39047</v>
      </c>
      <c r="BC1" s="91" t="s">
        <v>39048</v>
      </c>
      <c r="BD1" s="91" t="s">
        <v>39049</v>
      </c>
      <c r="BE1" s="91" t="s">
        <v>39050</v>
      </c>
      <c r="BF1" s="91" t="s">
        <v>39051</v>
      </c>
      <c r="BG1" s="91" t="s">
        <v>39052</v>
      </c>
      <c r="BH1" s="91" t="s">
        <v>39053</v>
      </c>
      <c r="BI1" s="91" t="s">
        <v>39054</v>
      </c>
      <c r="BJ1" s="91" t="s">
        <v>39055</v>
      </c>
      <c r="BK1" s="91" t="s">
        <v>39056</v>
      </c>
      <c r="BL1" s="91" t="s">
        <v>39057</v>
      </c>
      <c r="BM1" s="91" t="s">
        <v>39058</v>
      </c>
      <c r="BN1" s="91" t="s">
        <v>39059</v>
      </c>
      <c r="BO1" s="91" t="s">
        <v>39060</v>
      </c>
      <c r="BP1" s="91" t="s">
        <v>39061</v>
      </c>
      <c r="BQ1" s="91" t="s">
        <v>39062</v>
      </c>
      <c r="BR1" s="91" t="s">
        <v>39063</v>
      </c>
      <c r="BS1" s="91" t="s">
        <v>39064</v>
      </c>
      <c r="BT1" s="91" t="s">
        <v>39065</v>
      </c>
      <c r="BU1" s="91" t="s">
        <v>39066</v>
      </c>
      <c r="BV1" s="91" t="s">
        <v>39067</v>
      </c>
      <c r="BW1" s="91" t="s">
        <v>39068</v>
      </c>
      <c r="BX1" s="91" t="s">
        <v>39069</v>
      </c>
      <c r="BY1" s="91" t="s">
        <v>39070</v>
      </c>
      <c r="BZ1" s="91" t="s">
        <v>39071</v>
      </c>
      <c r="CA1" s="91" t="s">
        <v>39072</v>
      </c>
      <c r="CB1" s="91" t="s">
        <v>39073</v>
      </c>
      <c r="CC1" s="91" t="s">
        <v>39074</v>
      </c>
      <c r="CD1" s="91" t="s">
        <v>39075</v>
      </c>
      <c r="CE1" s="91" t="s">
        <v>39076</v>
      </c>
      <c r="CF1" s="91" t="s">
        <v>39077</v>
      </c>
      <c r="CG1" s="91" t="s">
        <v>39078</v>
      </c>
      <c r="CH1" s="91" t="s">
        <v>39079</v>
      </c>
      <c r="CI1" s="91" t="s">
        <v>39080</v>
      </c>
      <c r="CJ1" s="91" t="s">
        <v>39081</v>
      </c>
    </row>
    <row r="2" spans="1:88" s="71" customFormat="1" ht="31.5" customHeight="1">
      <c r="A2" s="64" t="s">
        <v>39082</v>
      </c>
      <c r="B2" s="64" t="s">
        <v>27</v>
      </c>
      <c r="C2" s="64">
        <v>1</v>
      </c>
      <c r="D2" s="64" t="s">
        <v>19312</v>
      </c>
      <c r="E2" s="88" t="s">
        <v>39083</v>
      </c>
      <c r="F2" s="77">
        <v>45322.056979166664</v>
      </c>
      <c r="G2" s="78" t="s">
        <v>39084</v>
      </c>
      <c r="H2" s="90">
        <v>45322.050729166665</v>
      </c>
      <c r="I2" s="64" t="s">
        <v>88</v>
      </c>
      <c r="J2" s="64" t="s">
        <v>65</v>
      </c>
      <c r="K2" s="89" t="s">
        <v>39085</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39086</v>
      </c>
      <c r="B3" s="64" t="str">
        <f>IFERROR(VLOOKUP(D3,DB!A:K,11,0),"")</f>
        <v>R2</v>
      </c>
      <c r="C3" s="64">
        <v>1</v>
      </c>
      <c r="D3" s="64" t="s">
        <v>31112</v>
      </c>
      <c r="E3" s="77" t="s">
        <v>38998</v>
      </c>
      <c r="F3" s="77">
        <v>45806.727083333331</v>
      </c>
      <c r="G3" s="78">
        <f ca="1">IFERROR(NOW()-F3,"-")</f>
        <v>144.6305211805593</v>
      </c>
      <c r="H3" s="77">
        <v>45791.543067129627</v>
      </c>
      <c r="I3" s="64" t="str">
        <f>IFERROR(VLOOKUP(D3,DB!A:F,6,0),"")</f>
        <v>SCECO</v>
      </c>
      <c r="J3" s="64" t="str">
        <f>IFERROR(VLOOKUP(D3,DB!A:G,7,0),"")</f>
        <v>No BB Shifted</v>
      </c>
      <c r="K3" s="89" t="s">
        <v>39087</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39088</v>
      </c>
      <c r="B4" s="64" t="str">
        <f>IFERROR(VLOOKUP(D4,DB!A:K,11,0),"")</f>
        <v>R2</v>
      </c>
      <c r="C4" s="64">
        <v>1</v>
      </c>
      <c r="D4" s="64" t="s">
        <v>29202</v>
      </c>
      <c r="E4" s="88" t="s">
        <v>38998</v>
      </c>
      <c r="F4" s="77">
        <v>45824.999837962961</v>
      </c>
      <c r="G4" s="78">
        <f ca="1">IFERROR(NOW()-F4,"-")</f>
        <v>126.35776655092923</v>
      </c>
      <c r="H4" s="77">
        <v>45824.993587962963</v>
      </c>
      <c r="I4" s="64" t="str">
        <f>IFERROR(VLOOKUP(D4,DB!A:F,6,0),"")</f>
        <v>Generator-SG</v>
      </c>
      <c r="J4" s="64" t="str">
        <f>IFERROR(VLOOKUP(D4,DB!A:G,7,0),"")</f>
        <v>Good</v>
      </c>
      <c r="K4" s="89" t="s">
        <v>39089</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39090</v>
      </c>
      <c r="B5" s="18" t="str">
        <f>IFERROR(VLOOKUP(D5,DB!A:K,11,0),"")</f>
        <v>R2</v>
      </c>
      <c r="C5" s="18">
        <v>2</v>
      </c>
      <c r="D5" s="18" t="s">
        <v>17718</v>
      </c>
      <c r="E5" s="116" t="s">
        <v>38998</v>
      </c>
      <c r="F5" s="90">
        <v>45944.495775462965</v>
      </c>
      <c r="G5" s="118">
        <f ca="1">IFERROR(NOW()-F5,"-")</f>
        <v>6.8618290509257349</v>
      </c>
      <c r="H5" s="117">
        <v>45937.721967592595</v>
      </c>
      <c r="I5" s="18" t="str">
        <f>IFERROR(VLOOKUP(D5,DB!A:F,6,0),"")</f>
        <v>SCECO</v>
      </c>
      <c r="J5" s="18" t="str">
        <f>IFERROR(VLOOKUP(D5,DB!A:G,7,0),"")</f>
        <v>Vandalized</v>
      </c>
      <c r="K5" s="19" t="s">
        <v>39091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39092</v>
      </c>
      <c r="B6" s="18" t="str">
        <f>IFERROR(VLOOKUP(D6,DB!A:K,11,0),"")</f>
        <v>R2</v>
      </c>
      <c r="C6" s="64">
        <v>1</v>
      </c>
      <c r="D6" s="18" t="s">
        <v>26702</v>
      </c>
      <c r="E6" s="116" t="s">
        <v>38998</v>
      </c>
      <c r="F6" s="117">
        <v>45951.306342592594</v>
      </c>
      <c r="G6" s="118">
        <f ca="1">IFERROR(NOW()-F6,"-")</f>
        <v>5.1261921296827495E-2</v>
      </c>
      <c r="H6" s="117">
        <v>45951.299398148149</v>
      </c>
      <c r="I6" s="18" t="str">
        <f>IFERROR(VLOOKUP(D6,DB!A:F,6,0),"")</f>
        <v>SCECO</v>
      </c>
      <c r="J6" s="18" t="str">
        <f>IFERROR(VLOOKUP(D6,DB!A:G,7,0),"")</f>
        <v>Dead</v>
      </c>
      <c r="K6" s="19" t="s">
        <v>39093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39094</v>
      </c>
      <c r="B7" s="18" t="str">
        <f>IFERROR(VLOOKUP(D7,DB!A:K,11,0),"")</f>
        <v>R2</v>
      </c>
      <c r="C7" s="64">
        <v>1</v>
      </c>
      <c r="D7" s="18" t="s">
        <v>25790</v>
      </c>
      <c r="E7" s="116" t="s">
        <v>38998</v>
      </c>
      <c r="F7" s="117">
        <v>45951.298032407409</v>
      </c>
      <c r="G7" s="118">
        <f ca="1">IFERROR(NOW()-F7,"-")</f>
        <v>5.9572106481937226E-2</v>
      </c>
      <c r="H7" s="117">
        <v>45951.293171296296</v>
      </c>
      <c r="I7" s="18" t="str">
        <f>IFERROR(VLOOKUP(D7,DB!A:F,6,0),"")</f>
        <v>SCECO</v>
      </c>
      <c r="J7" s="18" t="str">
        <f>IFERROR(VLOOKUP(D7,DB!A:G,7,0),"")</f>
        <v>Dead</v>
      </c>
      <c r="K7" s="19" t="s">
        <v>39095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45951.357604513891</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45951.357604513891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45951.357604513891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45951.357604513891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45951.357604513891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45951.357604513891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45951.357604513891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45951.357604513891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45951.357604513891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45951.357604513891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45951.357604513891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45951.357604513891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45951.357604513891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45951.357604513891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45951.357604513891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45951.357604513891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45951.357604513891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45951.357604513891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45951.357604513891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45951.357604513891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45951.357604513891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45951.357604513891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45951.357604513891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45951.357604513891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45951.357604513891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45951.357604513891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45951.357604513891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45951.357604513891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45951.357604513891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45951.357604513891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45951.357604513891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45951.357604513891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45951.357604513891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45951.357604513891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45951.357604513891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45951.357604513891</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45951.357604513891</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45951.357604513891</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45951.357604513891</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45951.357604513891</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45951.357604513891</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45951.357604513891</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45951.357604513891</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45951.357604513891</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45951.357604513891</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45951.357604513891</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45951.357604513891</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45951.357604513891</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45951.357604513891</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45951.357604513891</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45951.357604513891</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45951.357604513891</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45951.357604513891</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45951.357604513891</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45951.357604513891</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45951.357604513891</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45951.357604513891</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45951.357604513891</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45951.357604513891</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45951.357604513891</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45951.357604513891</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45951.357604513891</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45951.357604513891</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45951.357604513891</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45951.357604513891</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45951.357604513891</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45951.357604513891</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45951.357604513891</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45951.357604513891</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2"/>
  <sheetViews>
    <sheetView workbookViewId="0">
      <selection activeCell="A3" sqref="A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6.0976562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t="s">
        <v>39096</v>
      </c>
      <c r="B2" s="64" t="str">
        <f>IFERROR(VLOOKUP(D2,DB!A:K,11,0),"")</f>
        <v>R3</v>
      </c>
      <c r="C2" s="18">
        <v>1</v>
      </c>
      <c r="D2" s="18" t="s">
        <v>8566</v>
      </c>
      <c r="E2" s="18" t="s">
        <v>38998</v>
      </c>
      <c r="F2" s="20">
        <v>45951.325277777774</v>
      </c>
      <c r="G2" s="21">
        <f t="shared" ref="G2:G39" ca="1" si="0">IFERROR(NOW()-F2,"-")</f>
        <v>3.2326736116374377E-2</v>
      </c>
      <c r="H2" s="22">
        <v>45951.319594907407</v>
      </c>
      <c r="I2" s="19" t="str">
        <f>IFERROR(VLOOKUP(D2,DB!A:F,6,0),"")</f>
        <v>SCECO</v>
      </c>
      <c r="J2" s="18" t="str">
        <f>IFERROR(VLOOKUP(D2,DB!A:G,7,0),"")</f>
        <v>Dead</v>
      </c>
      <c r="K2" s="47" t="s">
        <v>39097</v>
      </c>
      <c r="L2" s="23" t="str">
        <f>IFERROR(VLOOKUP(D2,DB!A:I,9,0),"")</f>
        <v>Latis</v>
      </c>
    </row>
    <row r="3" spans="1:13" ht="15" customHeight="1">
      <c r="A3" s="19" t="s">
        <v>39098</v>
      </c>
      <c r="B3" s="64" t="str">
        <f>IFERROR(VLOOKUP(D3,DB!A:K,11,0),"")</f>
        <v>R3</v>
      </c>
      <c r="C3" s="18">
        <v>2</v>
      </c>
      <c r="D3" s="18" t="s">
        <v>22581</v>
      </c>
      <c r="E3" s="18" t="s">
        <v>38998</v>
      </c>
      <c r="F3" s="20">
        <v>45951.328402777777</v>
      </c>
      <c r="G3" s="21">
        <f t="shared" ca="1" si="0"/>
        <v>2.9201736113463994E-2</v>
      </c>
      <c r="H3" s="22">
        <v>45951.318101851852</v>
      </c>
      <c r="I3" s="19" t="str">
        <f>IFERROR(VLOOKUP(D3,DB!A:F,6,0),"")</f>
        <v>SCECO</v>
      </c>
      <c r="J3" s="18" t="str">
        <f>IFERROR(VLOOKUP(D3,DB!A:G,7,0),"")</f>
        <v>Dead</v>
      </c>
      <c r="K3" s="47" t="s">
        <v>39099</v>
      </c>
      <c r="L3" s="23" t="str">
        <f>IFERROR(VLOOKUP(D3,DB!A:I,9,0),"")</f>
        <v>Latis</v>
      </c>
    </row>
    <row r="4" spans="1:13" ht="15" customHeight="1">
      <c r="A4" s="19"/>
      <c r="B4" s="64" t="str">
        <f>IFERROR(VLOOKUP(D4,DB!A:K,11,0),"")</f>
        <v/>
      </c>
      <c r="C4" s="18"/>
      <c r="D4" s="18"/>
      <c r="E4" s="18"/>
      <c r="F4" s="20"/>
      <c r="G4" s="21">
        <f t="shared" ca="1" si="0"/>
        <v>45951.357604513891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45951.357604513891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45951.357604513891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45951.357604513891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45951.357604513891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45951.357604513891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45951.357604513891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45951.357604513891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45951.357604513891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45951.357604513891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45951.357604513891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45951.357604513891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45951.357604513891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45951.357604513891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45951.357604513891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45951.357604513891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45951.357604513891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45951.357604513891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45951.357604513891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45951.357604513891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45951.357604513891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45951.357604513891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45951.357604513891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45951.357604513891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45951.357604513891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45951.357604513891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45951.357604513891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45951.357604513891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45951.357604513891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45951.357604513891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45951.357604513891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45951.357604513891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45951.357604513891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45951.357604513891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45951.357604513891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45951.357604513891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ref="G40:G103" ca="1" si="1">IFERROR(NOW()-F40,"-")</f>
        <v>45951.357604513891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45951.357604513891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45951.357604513891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45951.357604513891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45951.357604513891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45951.357604513891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45951.357604513891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45951.357604513891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45951.357604513891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45951.357604513891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45951.357604513891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45951.357604513891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45951.357604513891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45951.357604513891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45951.357604513891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45951.357604513891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45951.357604513891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45951.357604513891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45951.357604513891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45951.357604513891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45951.357604513891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45951.357604513891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45951.357604513891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45951.357604513891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45951.357604513891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45951.357604513891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45951.357604513891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45951.357604513891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45951.357604513891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45951.357604513891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45951.357604513891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45951.357604513891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45951.357604513891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45951.357604513891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45951.357604513891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45951.357604513891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45951.357604513891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45951.357604513891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45951.357604513891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45951.357604513891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45951.357604513891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45951.357604513891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45951.357604513891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45951.357604513891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45951.357604513891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45951.357604513891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45951.357604513891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45951.357604513891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45951.357604513891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45951.357604513891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45951.357604513891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45951.357604513891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45951.357604513891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45951.357604513891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45951.357604513891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45951.357604513891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45951.357604513891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45951.357604513891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45951.357604513891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45951.357604513891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45951.357604513891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45951.357604513891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45951.357604513891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45951.357604513891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ref="G104:G167" ca="1" si="2">IFERROR(NOW()-F104,"-")</f>
        <v>45951.357604513891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45951.357604513891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45951.357604513891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45951.357604513891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45951.357604513891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45951.357604513891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45951.357604513891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45951.357604513891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45951.357604513891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45951.357604513891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45951.357604513891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45951.357604513891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45951.357604513891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45951.357604513891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45951.357604513891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45951.357604513891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45951.357604513891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45951.357604513891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45951.357604513891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45951.357604513891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45951.357604513891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45951.357604513891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45951.357604513891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45951.357604513891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45951.357604513891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45951.357604513891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45951.357604513891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45951.357604513891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45951.357604513891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45951.357604513891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45951.357604513891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45951.357604513891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45951.357604513891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45951.357604513891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45951.357604513891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45951.357604513891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45951.357604513891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45951.357604513891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45951.357604513891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45951.357604513891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45951.357604513891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45951.357604513891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45951.357604513891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45951.357604513891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45951.357604513891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45951.357604513891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45951.357604513891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45951.357604513891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45951.357604513891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45951.357604513891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45951.357604513891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45951.357604513891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45951.357604513891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45951.357604513891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45951.357604513891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45951.357604513891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45951.357604513891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45951.357604513891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45951.357604513891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45951.357604513891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45951.357604513891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45951.357604513891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45951.357604513891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45951.357604513891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ref="G168:G231" ca="1" si="3">IFERROR(NOW()-F168,"-")</f>
        <v>45951.357604513891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45951.357604513891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45951.357604513891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45951.357604513891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45951.357604513891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45951.357604513891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45951.357604513891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45951.357604513891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45951.357604513891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45951.357604513891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45951.357604513891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45951.357604513891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45951.357604513891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45951.357604513891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45951.357604513891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45951.357604513891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45951.357604513891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45951.357604513891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45951.357604513891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45951.357604513891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45951.357604513891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45951.357604513891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45951.357604513891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45951.357604513891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45951.357604513891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45951.357604513891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45951.357604513891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45951.357604513891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45951.357604513891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45951.357604513891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45951.357604513891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45951.357604513891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45951.357604513891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45951.357604513891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45951.357604513891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45951.357604513891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45951.357604513891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45951.357604513891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45951.357604513891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45951.357604513891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45951.357604513891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45951.357604513891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45951.357604513891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45951.357604513891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45951.357604513891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45951.357604513891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45951.357604513891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45951.357604513891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45951.357604513891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45951.357604513891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45951.357604513891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45951.357604513891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45951.357604513891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45951.357604513891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45951.357604513891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45951.357604513891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45951.357604513891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45951.357604513891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45951.357604513891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45951.357604513891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45951.357604513891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45951.357604513891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45951.357604513891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45951.357604513891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ref="G232:G295" ca="1" si="4">IFERROR(NOW()-F232,"-")</f>
        <v>45951.357604513891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45951.357604513891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45951.357604513891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45951.357604513891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45951.357604513891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45951.357604513891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45951.357604513891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45951.357604513891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45951.357604513891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45951.357604513891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45951.357604513891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45951.357604513891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45951.357604513891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45951.357604513891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45951.357604513891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45951.357604513891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45951.357604513891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45951.357604513891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45951.357604513891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45951.357604513891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45951.357604513891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45951.357604513891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45951.357604513891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45951.357604513891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45951.357604513891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45951.357604513891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45951.357604513891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45951.357604513891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45951.357604513891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45951.357604513891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45951.357604513891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45951.357604513891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45951.357604513891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45951.357604513891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45951.357604513891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45951.357604513891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45951.357604513891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45951.357604513891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45951.357604513891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45951.357604513891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45951.357604513891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45951.357604513891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45951.357604513891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45951.357604513891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45951.357604513891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45951.357604513891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45951.357604513891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45951.357604513891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45951.357604513891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45951.357604513891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45951.357604513891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45951.357604513891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45951.357604513891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45951.357604513891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45951.357604513891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45951.357604513891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45951.357604513891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45951.357604513891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45951.357604513891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45951.357604513891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45951.357604513891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45951.357604513891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45951.357604513891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45951.357604513891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ref="G296:G359" ca="1" si="5">IFERROR(NOW()-F296,"-")</f>
        <v>45951.357604513891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45951.357604513891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45951.357604513891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45951.357604513891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45951.357604513891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45951.357604513891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45951.357604513891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45951.357604513891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45951.357604513891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45951.357604513891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45951.357604513891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45951.357604513891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45951.357604513891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45951.357604513891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45951.357604513891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45951.357604513891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45951.357604513891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45951.357604513891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45951.357604513891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45951.357604513891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45951.357604513891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45951.357604513891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45951.357604513891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45951.357604513891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45951.357604513891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45951.357604513891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45951.357604513891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45951.357604513891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45951.357604513891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45951.357604513891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45951.357604513891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45951.357604513891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45951.357604513891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45951.357604513891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45951.357604513891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45951.357604513891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45951.357604513891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45951.357604513891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45951.357604513891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45951.357604513891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45951.357604513891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45951.357604513891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45951.357604513891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45951.357604513891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45951.357604513891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45951.357604513891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45951.357604513891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45951.357604513891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45951.357604513891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45951.357604513891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45951.357604513891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45951.357604513891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45951.357604513891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45951.357604513891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45951.357604513891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45951.357604513891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45951.357604513891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45951.357604513891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45951.357604513891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45951.357604513891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45951.357604513891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45951.357604513891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45951.357604513891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45951.357604513891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ref="G360:G423" ca="1" si="6">IFERROR(NOW()-F360,"-")</f>
        <v>45951.357604513891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45951.357604513891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45951.357604513891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45951.357604513891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45951.357604513891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45951.357604513891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45951.357604513891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45951.357604513891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45951.357604513891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45951.357604513891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45951.357604513891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45951.357604513891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45951.357604513891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45951.357604513891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45951.357604513891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45951.357604513891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45951.357604513891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45951.357604513891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45951.357604513891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45951.357604513891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45951.357604513891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45951.357604513891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45951.357604513891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45951.357604513891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45951.357604513891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45951.357604513891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45951.357604513891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45951.357604513891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45951.357604513891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45951.357604513891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45951.357604513891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45951.357604513891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45951.357604513891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45951.357604513891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45951.357604513891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45951.357604513891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45951.357604513891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45951.357604513891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45951.357604513891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45951.357604513891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45951.357604513891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45951.357604513891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45951.357604513891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45951.357604513891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45951.357604513891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45951.357604513891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45951.357604513891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45951.357604513891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45951.357604513891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45951.357604513891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45951.357604513891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45951.357604513891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45951.357604513891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45951.357604513891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45951.357604513891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45951.357604513891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45951.357604513891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45951.357604513891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45951.357604513891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45951.357604513891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45951.357604513891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45951.357604513891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45951.357604513891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45951.357604513891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ref="G424:G487" ca="1" si="7">IFERROR(NOW()-F424,"-")</f>
        <v>45951.357604513891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45951.357604513891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45951.357604513891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45951.357604513891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45951.357604513891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45951.357604513891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45951.357604513891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45951.357604513891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45951.357604513891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45951.357604513891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45951.357604513891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45951.357604513891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45951.357604513891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45951.357604513891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45951.357604513891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45951.357604513891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45951.357604513891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45951.357604513891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45951.357604513891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45951.357604513891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45951.357604513891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45951.357604513891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45951.357604513891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45951.357604513891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45951.357604513891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45951.357604513891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45951.357604513891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45951.357604513891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45951.357604513891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45951.357604513891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45951.357604513891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45951.357604513891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45951.357604513891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45951.357604513891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45951.357604513891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45951.357604513891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45951.357604513891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45951.357604513891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45951.357604513891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45951.357604513891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45951.357604513891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45951.357604513891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45951.357604513891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45951.357604513891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45951.357604513891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45951.357604513891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45951.357604513891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45951.357604513891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45951.357604513891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45951.357604513891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45951.357604513891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45951.357604513891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45951.357604513891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45951.357604513891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45951.357604513891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45951.357604513891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45951.357604513891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45951.357604513891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45951.357604513891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45951.357604513891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45951.357604513891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45951.357604513891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45951.357604513891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45951.357604513891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ref="G488:G551" ca="1" si="8">IFERROR(NOW()-F488,"-")</f>
        <v>45951.357604513891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45951.357604513891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45951.357604513891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45951.357604513891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45951.357604513891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45951.357604513891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45951.357604513891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45951.357604513891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45951.357604513891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45951.357604513891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45951.357604513891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45951.357604513891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45951.357604513891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45951.357604513891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45951.357604513891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45951.357604513891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45951.357604513891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45951.357604513891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45951.357604513891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45951.357604513891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45951.357604513891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45951.357604513891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45951.357604513891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45951.357604513891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45951.357604513891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45951.357604513891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45951.357604513891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45951.357604513891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45951.357604513891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45951.357604513891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45951.357604513891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45951.357604513891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45951.357604513891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45951.357604513891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45951.357604513891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45951.357604513891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45951.357604513891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45951.357604513891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45951.357604513891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45951.357604513891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45951.357604513891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45951.357604513891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45951.357604513891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45951.357604513891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45951.357604513891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45951.357604513891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45951.357604513891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45951.357604513891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45951.357604513891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45951.357604513891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45951.357604513891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45951.357604513891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45951.357604513891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45951.357604513891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45951.357604513891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45951.357604513891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45951.357604513891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45951.357604513891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45951.357604513891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45951.357604513891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45951.357604513891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45951.357604513891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45951.357604513891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45951.357604513891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ref="G552:G615" ca="1" si="9">IFERROR(NOW()-F552,"-")</f>
        <v>45951.357604513891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45951.357604513891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45951.357604513891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45951.357604513891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45951.357604513891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45951.357604513891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45951.357604513891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45951.357604513891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45951.357604513891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45951.357604513891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45951.357604513891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45951.357604513891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45951.357604513891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45951.357604513891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45951.357604513891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45951.357604513891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45951.357604513891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45951.357604513891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45951.357604513891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45951.357604513891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45951.357604513891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45951.357604513891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45951.357604513891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45951.357604513891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45951.357604513891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45951.357604513891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45951.357604513891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45951.357604513891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45951.357604513891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45951.357604513891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45951.357604513891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45951.357604513891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45951.357604513891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45951.357604513891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45951.357604513891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45951.357604513891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45951.357604513891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45951.357604513891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45951.357604513891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45951.357604513891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45951.357604513891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45951.357604513891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45951.357604513891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45951.357604513891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45951.357604513891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45951.357604513891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45951.357604513891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45951.357604513891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45951.357604513891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45951.357604513891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45951.357604513891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45951.357604513891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45951.357604513891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45951.357604513891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45951.357604513891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45951.357604513891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45951.357604513891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45951.357604513891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45951.357604513891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45951.357604513891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45951.357604513891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45951.357604513891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45951.357604513891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45951.357604513891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ref="G616:G679" ca="1" si="10">IFERROR(NOW()-F616,"-")</f>
        <v>45951.357604513891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45951.357604513891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45951.357604513891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45951.357604513891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45951.357604513891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45951.357604513891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45951.357604513891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45951.357604513891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45951.357604513891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45951.357604513891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45951.357604513891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45951.357604513891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45951.357604513891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45951.357604513891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45951.357604513891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45951.357604513891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45951.357604513891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45951.357604513891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45951.357604513891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45951.357604513891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45951.357604513891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45951.357604513891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45951.357604513891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45951.357604513891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45951.357604513891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45951.357604513891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45951.357604513891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45951.357604513891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45951.357604513891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45951.357604513891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45951.357604513891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45951.357604513891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45951.357604513891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45951.357604513891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45951.357604513891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45951.357604513891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45951.357604513891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45951.357604513891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45951.357604513891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45951.357604513891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45951.357604513891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45951.357604513891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45951.357604513891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45951.357604513891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45951.357604513891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45951.357604513891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45951.357604513891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45951.357604513891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45951.357604513891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45951.357604513891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45951.357604513891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45951.357604513891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45951.357604513891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45951.357604513891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45951.357604513891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45951.357604513891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45951.357604513891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45951.357604513891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45951.357604513891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45951.357604513891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45951.357604513891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45951.357604513891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45951.357604513891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45951.357604513891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ref="G680:G743" ca="1" si="11">IFERROR(NOW()-F680,"-")</f>
        <v>45951.357604513891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45951.357604513891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45951.357604513891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45951.357604513891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45951.357604513891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45951.357604513891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45951.357604513891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45951.357604513891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45951.357604513891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45951.357604513891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45951.357604513891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45951.357604513891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45951.357604513891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45951.357604513891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45951.357604513891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45951.357604513891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45951.357604513891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45951.357604513891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45951.357604513891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45951.357604513891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45951.357604513891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45951.357604513891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45951.357604513891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45951.357604513891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45951.357604513891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45951.357604513891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45951.357604513891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45951.357604513891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45951.357604513891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45951.357604513891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45951.357604513891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45951.357604513891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45951.357604513891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45951.357604513891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45951.357604513891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45951.357604513891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45951.357604513891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45951.357604513891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45951.357604513891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45951.357604513891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45951.357604513891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45951.357604513891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45951.357604513891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45951.357604513891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45951.357604513891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45951.357604513891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45951.357604513891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45951.357604513891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45951.357604513891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45951.357604513891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45951.357604513891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45951.357604513891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45951.357604513891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45951.357604513891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45951.357604513891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45951.357604513891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45951.357604513891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45951.357604513891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45951.357604513891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45951.357604513891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45951.357604513891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45951.357604513891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45951.357604513891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45951.357604513891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ref="G744:G807" ca="1" si="12">IFERROR(NOW()-F744,"-")</f>
        <v>45951.357604513891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45951.357604513891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45951.357604513891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45951.357604513891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45951.357604513891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45951.357604513891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45951.357604513891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45951.357604513891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45951.357604513891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45951.357604513891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45951.357604513891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45951.357604513891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45951.357604513891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45951.357604513891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45951.357604513891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45951.357604513891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45951.357604513891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45951.357604513891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45951.357604513891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45951.357604513891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45951.357604513891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45951.357604513891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45951.357604513891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45951.357604513891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45951.357604513891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45951.357604513891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45951.357604513891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45951.357604513891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45951.357604513891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45951.357604513891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45951.357604513891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45951.357604513891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45951.357604513891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45951.357604513891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45951.357604513891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45951.357604513891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45951.357604513891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45951.357604513891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45951.357604513891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45951.357604513891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45951.357604513891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45951.357604513891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45951.357604513891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45951.357604513891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45951.357604513891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45951.357604513891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45951.357604513891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45951.357604513891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45951.357604513891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45951.357604513891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45951.357604513891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45951.357604513891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45951.357604513891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45951.357604513891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45951.357604513891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45951.357604513891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45951.357604513891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45951.357604513891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45951.357604513891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45951.357604513891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45951.357604513891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45951.357604513891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45951.357604513891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45951.357604513891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ref="G808:G871" ca="1" si="13">IFERROR(NOW()-F808,"-")</f>
        <v>45951.357604513891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45951.357604513891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45951.357604513891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45951.357604513891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45951.357604513891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45951.357604513891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45951.357604513891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45951.357604513891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45951.357604513891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45951.357604513891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45951.357604513891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45951.357604513891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45951.357604513891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45951.357604513891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45951.357604513891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45951.357604513891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45951.357604513891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45951.357604513891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45951.357604513891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45951.357604513891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45951.357604513891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45951.357604513891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45951.357604513891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45951.357604513891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45951.357604513891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45951.357604513891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45951.357604513891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45951.357604513891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45951.357604513891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45951.357604513891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45951.357604513891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45951.357604513891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45951.357604513891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45951.357604513891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45951.357604513891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45951.357604513891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45951.357604513891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45951.357604513891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45951.357604513891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45951.357604513891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45951.357604513891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45951.357604513891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45951.357604513891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45951.357604513891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45951.357604513891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45951.357604513891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45951.357604513891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45951.357604513891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45951.357604513891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45951.357604513891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45951.357604513891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45951.357604513891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45951.357604513891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45951.357604513891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45951.357604513891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45951.357604513891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45951.357604513891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45951.357604513891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45951.357604513891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45951.357604513891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45951.357604513891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45951.357604513891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45951.357604513891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45951.357604513891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ref="G872:G935" ca="1" si="14">IFERROR(NOW()-F872,"-")</f>
        <v>45951.357604513891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45951.357604513891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45951.357604513891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45951.357604513891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45951.357604513891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45951.357604513891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45951.357604513891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45951.357604513891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45951.357604513891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45951.357604513891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45951.357604513891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45951.357604513891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45951.357604513891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45951.357604513891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45951.357604513891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45951.357604513891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45951.357604513891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45951.357604513891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45951.357604513891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45951.357604513891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45951.357604513891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45951.357604513891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45951.357604513891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45951.357604513891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45951.357604513891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45951.357604513891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45951.357604513891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45951.357604513891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45951.357604513891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45951.357604513891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45951.357604513891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45951.357604513891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45951.357604513891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45951.357604513891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45951.357604513891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45951.357604513891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45951.357604513891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45951.357604513891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45951.357604513891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45951.357604513891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45951.357604513891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45951.357604513891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45951.357604513891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45951.357604513891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45951.357604513891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45951.357604513891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45951.357604513891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45951.357604513891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45951.357604513891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45951.357604513891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45951.357604513891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45951.357604513891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45951.357604513891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45951.357604513891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45951.357604513891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45951.357604513891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45951.357604513891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45951.357604513891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45951.357604513891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45951.357604513891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45951.357604513891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45951.357604513891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45951.357604513891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45951.357604513891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ref="G936:G999" ca="1" si="15">IFERROR(NOW()-F936,"-")</f>
        <v>45951.357604513891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45951.357604513891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45951.357604513891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45951.357604513891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45951.357604513891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45951.357604513891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45951.357604513891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45951.357604513891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45951.357604513891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45951.357604513891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45951.357604513891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45951.357604513891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45951.357604513891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45951.357604513891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45951.357604513891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45951.357604513891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45951.357604513891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45951.357604513891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45951.357604513891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45951.357604513891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45951.357604513891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45951.357604513891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45951.357604513891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45951.357604513891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45951.357604513891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45951.357604513891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45951.357604513891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45951.357604513891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45951.357604513891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45951.357604513891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45951.357604513891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45951.357604513891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45951.357604513891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45951.357604513891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45951.357604513891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45951.357604513891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45951.357604513891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45951.357604513891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45951.357604513891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45951.357604513891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45951.357604513891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45951.357604513891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45951.357604513891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45951.357604513891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45951.357604513891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45951.357604513891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45951.357604513891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45951.357604513891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45951.357604513891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45951.357604513891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45951.357604513891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45951.357604513891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45951.357604513891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45951.357604513891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45951.357604513891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45951.357604513891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45951.357604513891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45951.357604513891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45951.357604513891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45951.357604513891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45951.357604513891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45951.357604513891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45951.357604513891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45951.357604513891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ref="G1000:G1063" ca="1" si="16">IFERROR(NOW()-F1000,"-")</f>
        <v>45951.357604513891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45951.357604513891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45951.357604513891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45951.357604513891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45951.357604513891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45951.357604513891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45951.357604513891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45951.357604513891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45951.357604513891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45951.357604513891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45951.357604513891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45951.357604513891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45951.357604513891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45951.357604513891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45951.357604513891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45951.357604513891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45951.357604513891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45951.357604513891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45951.357604513891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45951.357604513891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45951.357604513891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45951.357604513891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45951.357604513891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45951.357604513891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45951.357604513891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45951.357604513891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45951.357604513891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45951.357604513891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45951.357604513891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45951.357604513891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45951.357604513891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45951.357604513891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45951.357604513891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45951.357604513891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45951.357604513891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45951.357604513891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45951.357604513891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45951.357604513891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45951.357604513891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45951.357604513891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45951.357604513891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45951.357604513891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45951.357604513891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45951.357604513891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45951.357604513891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45951.357604513891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45951.357604513891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45951.357604513891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45951.357604513891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45951.357604513891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45951.357604513891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45951.357604513891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45951.357604513891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45951.357604513891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45951.357604513891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45951.357604513891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45951.357604513891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45951.357604513891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45951.357604513891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45951.357604513891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45951.357604513891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45951.357604513891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45951.357604513891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45951.357604513891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ref="G1064:G1127" ca="1" si="17">IFERROR(NOW()-F1064,"-")</f>
        <v>45951.357604513891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45951.357604513891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45951.357604513891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45951.357604513891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45951.357604513891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45951.357604513891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45951.357604513891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45951.357604513891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45951.357604513891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45951.357604513891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45951.357604513891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45951.357604513891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45951.357604513891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45951.357604513891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45951.357604513891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45951.357604513891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45951.357604513891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45951.357604513891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45951.357604513891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45951.357604513891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45951.357604513891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45951.357604513891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45951.357604513891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45951.357604513891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45951.357604513891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45951.357604513891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45951.357604513891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45951.357604513891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45951.357604513891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45951.357604513891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45951.357604513891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45951.357604513891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45951.357604513891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45951.357604513891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45951.357604513891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45951.357604513891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45951.357604513891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45951.357604513891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45951.357604513891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45951.357604513891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45951.357604513891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45951.357604513891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45951.357604513891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45951.357604513891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45951.357604513891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45951.357604513891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45951.357604513891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45951.357604513891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45951.357604513891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45951.357604513891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45951.357604513891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45951.357604513891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45951.357604513891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45951.357604513891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45951.357604513891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45951.357604513891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45951.357604513891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45951.357604513891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45951.357604513891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45951.357604513891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45951.357604513891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45951.357604513891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45951.357604513891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45951.357604513891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ref="G1128:G1142" ca="1" si="18">IFERROR(NOW()-F1128,"-")</f>
        <v>45951.357604513891</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45951.357604513891</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45951.357604513891</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45951.357604513891</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45951.357604513891</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45951.357604513891</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45951.357604513891</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45951.357604513891</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45951.357604513891</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45951.357604513891</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45951.357604513891</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45951.357604513891</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45951.357604513891</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45951.357604513891</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45951.357604513891</v>
      </c>
      <c r="H1142" s="22"/>
      <c r="I1142" s="19" t="str">
        <f>IFERROR(VLOOKUP(D1142,DB!A:F,6,0),"")</f>
        <v/>
      </c>
      <c r="J1142" s="18" t="str">
        <f>IFERROR(VLOOKUP(D1142,DB!A:G,7,0),"")</f>
        <v/>
      </c>
      <c r="K1142" s="47"/>
      <c r="L1142" s="23" t="str">
        <f>IFERROR(VLOOKUP(D1142,DB!A:I,9,0),"")</f>
        <v/>
      </c>
    </row>
  </sheetData>
  <dataValidations count="2">
    <dataValidation allowBlank="1" showInputMessage="1" showErrorMessage="1" sqref="E1" xr:uid="{5914219A-CB83-432D-936A-CC0CB6F3982A}"/>
    <dataValidation type="list" allowBlank="1" showInputMessage="1" showErrorMessage="1" sqref="E2:E11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0"/>
  <sheetViews>
    <sheetView workbookViewId="0">
      <selection activeCell="B5" sqref="B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39100</v>
      </c>
      <c r="B2" s="98" t="str">
        <f>IFERROR(VLOOKUP(D2,DB!A:K,11,0),"")</f>
        <v>R4</v>
      </c>
      <c r="C2" s="99">
        <v>1</v>
      </c>
      <c r="D2" s="95" t="s">
        <v>35115</v>
      </c>
      <c r="E2" s="100" t="s">
        <v>38998</v>
      </c>
      <c r="F2" s="101">
        <v>45703.480717592596</v>
      </c>
      <c r="G2" s="102">
        <f ca="1">IFERROR(NOW()-F2,"")</f>
        <v>247.8768869212945</v>
      </c>
      <c r="H2" s="101">
        <v>45703.474768518521</v>
      </c>
      <c r="I2" s="98" t="str">
        <f>IFERROR(VLOOKUP(D2,DB!A:F,6,0),"")</f>
        <v>SCECO</v>
      </c>
      <c r="J2" s="98" t="str">
        <f>IFERROR(VLOOKUP(D2,DB!A:G,7,0),"")</f>
        <v>Dead</v>
      </c>
      <c r="K2" s="103" t="s">
        <v>39101</v>
      </c>
      <c r="L2" s="95" t="str">
        <f>IFERROR(VLOOKUP(D2,DB!A:I,9,0),"")</f>
        <v>Latis</v>
      </c>
    </row>
    <row r="3" spans="1:16" ht="15" customHeight="1">
      <c r="A3" s="121"/>
      <c r="B3" s="121" t="str">
        <f>IFERROR(VLOOKUP(D3,DB!A:K,11,0),"")</f>
        <v/>
      </c>
      <c r="C3" s="122"/>
      <c r="D3" s="123"/>
      <c r="E3" s="100"/>
      <c r="F3" s="125"/>
      <c r="G3" s="126">
        <f ca="1">IFERROR(NOW()-F3,"")</f>
        <v>45951.357604513891</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45951.357604513891</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45951.357604513891</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45951.357604513891</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45951.357604513891</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45951.357604513891</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45951.357604513891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45951.357604513891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45951.357604513891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45951.357604513891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45951.357604513891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45951.357604513891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45951.357604513891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45951.357604513891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45951.357604513891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45951.357604513891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45951.357604513891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45951.357604513891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45951.357604513891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45951.357604513891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45951.357604513891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45951.357604513891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45951.357604513891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45951.357604513891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45951.357604513891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45951.357604513891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45951.357604513891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45951.357604513891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45951.357604513891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45951.357604513891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45951.357604513891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45951.357604513891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45951.357604513891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45951.357604513891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45951.357604513891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45951.357604513891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45951.357604513891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45951.357604513891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45951.357604513891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45951.357604513891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45951.357604513891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45951.357604513891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45951.357604513891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45951.357604513891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45951.357604513891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45951.357604513891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45951.357604513891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45951.357604513891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45951.357604513891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45951.357604513891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45951.357604513891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45951.357604513891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45951.357604513891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45951.357604513891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45951.357604513891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45951.357604513891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45951.357604513891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45951.357604513891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45951.357604513891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45951.357604513891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45951.357604513891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45951.357604513891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45951.357604513891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45951.357604513891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45951.357604513891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45951.357604513891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45951.357604513891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45951.357604513891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45951.357604513891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45951.357604513891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45951.357604513891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45951.357604513891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45951.357604513891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45951.357604513891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45951.357604513891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45951.357604513891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45951.357604513891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45951.357604513891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45951.357604513891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45951.357604513891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45951.357604513891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45951.357604513891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45951.357604513891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45951.357604513891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45951.357604513891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45951.357604513891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45951.357604513891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45951.357604513891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45951.357604513891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45951.357604513891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45951.357604513891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45951.357604513891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45951.357604513891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45951.357604513891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45951.357604513891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45951.357604513891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45951.357604513891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45951.357604513891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45951.357604513891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45951.357604513891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45951.357604513891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45951.357604513891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45951.357604513891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45951.357604513891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45951.357604513891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45951.357604513891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45951.357604513891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45951.357604513891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45951.357604513891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45951.357604513891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45951.357604513891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45951.357604513891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45951.357604513891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45951.357604513891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45951.357604513891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45951.357604513891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45951.357604513891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45951.357604513891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45951.357604513891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45951.357604513891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45951.357604513891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45951.357604513891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45951.357604513891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45951.357604513891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45951.357604513891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45951.357604513891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45951.357604513891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45951.357604513891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45951.357604513891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45951.357604513891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45951.357604513891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45951.357604513891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45951.357604513891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45951.357604513891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45951.357604513891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45951.357604513891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45951.357604513891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45951.357604513891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45951.357604513891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45951.357604513891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45951.357604513891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45951.357604513891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45951.357604513891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45951.357604513891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45951.357604513891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45951.357604513891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45951.357604513891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45951.357604513891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45951.357604513891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45951.357604513891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45951.357604513891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45951.357604513891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45951.357604513891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45951.357604513891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45951.357604513891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45951.357604513891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45951.357604513891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45951.357604513891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45951.357604513891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45951.357604513891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45951.357604513891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45951.357604513891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45951.357604513891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45951.357604513891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45951.357604513891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45951.357604513891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45951.357604513891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45951.357604513891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45951.357604513891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45951.357604513891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45951.357604513891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45951.357604513891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45951.357604513891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45951.357604513891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45951.357604513891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45951.357604513891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45951.357604513891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45951.357604513891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45951.357604513891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45951.357604513891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45951.357604513891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45951.357604513891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45951.357604513891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45951.357604513891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45951.357604513891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45951.357604513891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45951.357604513891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45951.357604513891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45951.357604513891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45951.357604513891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45951.357604513891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45951.357604513891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45951.357604513891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45951.357604513891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45951.357604513891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45951.357604513891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45951.357604513891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45951.357604513891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45951.357604513891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45951.357604513891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45951.357604513891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45951.357604513891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45951.357604513891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45951.357604513891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45951.357604513891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45951.357604513891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45951.357604513891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45951.357604513891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45951.357604513891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45951.357604513891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45951.357604513891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45951.357604513891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45951.357604513891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45951.357604513891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45951.357604513891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45951.357604513891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45951.357604513891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45951.357604513891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45951.357604513891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45951.357604513891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45951.357604513891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45951.357604513891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45951.357604513891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45951.357604513891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45951.357604513891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45951.357604513891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45951.357604513891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45951.357604513891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45951.357604513891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45951.357604513891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45951.357604513891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45951.357604513891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45951.357604513891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45951.357604513891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45951.357604513891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45951.357604513891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45951.357604513891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45951.357604513891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45951.357604513891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45951.357604513891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45951.357604513891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45951.357604513891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45951.357604513891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45951.357604513891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45951.357604513891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45951.357604513891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45951.357604513891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45951.357604513891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45951.357604513891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45951.357604513891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45951.357604513891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45951.357604513891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45951.357604513891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45951.357604513891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45951.357604513891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45951.357604513891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45951.357604513891</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45951.357604513891</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45951.357604513891</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45951.357604513891</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45951.357604513891</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45951.357604513891</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45951.357604513891</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45951.357604513891</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45951.357604513891</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45951.357604513891</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45951.357604513891</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45951.357604513891</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45951.357604513891</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45951.357604513891</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45951.357604513891</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45951.357604513891</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45951.357604513891</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45951.357604513891</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45951.357604513891</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45951.357604513891</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45951.357604513891</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45951.357604513891</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45951.357604513891</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45951.357604513891</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45951.357604513891</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45951.357604513891</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45951.357604513891</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45951.357604513891</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45951.357604513891</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45951.357604513891</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45951.357604513891</v>
      </c>
      <c r="H289" s="125"/>
      <c r="I289" s="121" t="str">
        <f>IFERROR(VLOOKUP(D289,DB!A:F,6,0),"")</f>
        <v/>
      </c>
      <c r="J289" s="121" t="str">
        <f>IFERROR(VLOOKUP(D289,DB!A:G,7,0),"")</f>
        <v/>
      </c>
      <c r="K289" s="127"/>
      <c r="L289" s="123" t="str">
        <f>IFERROR(VLOOKUP(D289,DB!A:I,9,0),"")</f>
        <v/>
      </c>
    </row>
    <row r="290" spans="1:12" ht="15" customHeight="1">
      <c r="A290" s="128"/>
      <c r="B290" s="128" t="str">
        <f>IFERROR(VLOOKUP(D290,DB!A:K,11,0),"")</f>
        <v/>
      </c>
      <c r="C290" s="129"/>
      <c r="D290" s="130"/>
      <c r="E290" s="131"/>
      <c r="F290" s="132"/>
      <c r="G290" s="133">
        <f ca="1">IFERROR(NOW()-F290,"")</f>
        <v>45951.357604513891</v>
      </c>
      <c r="H290" s="132"/>
      <c r="I290" s="128" t="str">
        <f>IFERROR(VLOOKUP(D290,DB!A:F,6,0),"")</f>
        <v/>
      </c>
      <c r="J290" s="128" t="str">
        <f>IFERROR(VLOOKUP(D290,DB!A:G,7,0),"")</f>
        <v/>
      </c>
      <c r="K290" s="134"/>
      <c r="L290" s="130" t="str">
        <f>IFERROR(VLOOKUP(D290,DB!A:I,9,0),"")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tabSelected="1" workbookViewId="0">
      <selection activeCell="D9" sqref="D9"/>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10"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39102</v>
      </c>
      <c r="B2" s="37" t="str">
        <f>IFERROR(VLOOKUP(D2,DB!A:K,11,0),"")</f>
        <v>R5</v>
      </c>
      <c r="C2" s="37">
        <v>3</v>
      </c>
      <c r="D2" s="120" t="s">
        <v>36034</v>
      </c>
      <c r="E2" s="37" t="s">
        <v>38998</v>
      </c>
      <c r="F2" s="38">
        <v>45891.832060185188</v>
      </c>
      <c r="G2" s="146">
        <f ca="1">IFERROR(NOW()-F2,"")</f>
        <v>59.525544328702381</v>
      </c>
      <c r="H2" s="38">
        <v>45891.790393518517</v>
      </c>
      <c r="I2" s="37" t="str">
        <f>IFERROR(VLOOKUP(D2,DB!A:F,6,0),"")</f>
        <v>Generator-SG</v>
      </c>
      <c r="J2" s="37" t="str">
        <f>IFERROR(VLOOKUP(D2,DB!A:G,7,0),"")</f>
        <v>Vandalized</v>
      </c>
      <c r="K2" s="37" t="s">
        <v>39103</v>
      </c>
      <c r="L2" s="37" t="str">
        <f>IFERROR(VLOOKUP(D2,DB!A:I,9,0),"")</f>
        <v>Latis</v>
      </c>
      <c r="M2" s="119"/>
    </row>
    <row r="3" spans="1:13" ht="30.75">
      <c r="A3" s="37" t="s">
        <v>39104</v>
      </c>
      <c r="B3" s="37" t="str">
        <f>IFERROR(VLOOKUP(D3,DB!A:K,11,0),"")</f>
        <v>R5</v>
      </c>
      <c r="C3" s="37">
        <v>1</v>
      </c>
      <c r="D3" s="37" t="s">
        <v>31329</v>
      </c>
      <c r="E3" s="37" t="s">
        <v>39083</v>
      </c>
      <c r="F3" s="38">
        <v>45926.188877314817</v>
      </c>
      <c r="G3" s="146">
        <f t="shared" ref="G3" ca="1" si="0">IFERROR(NOW()-F3,"")</f>
        <v>25.168727199074056</v>
      </c>
      <c r="H3" s="38">
        <v>45926.158159722225</v>
      </c>
      <c r="I3" s="37" t="str">
        <f>IFERROR(VLOOKUP(D3,DB!A:F,6,0),"")</f>
        <v>SCECO</v>
      </c>
      <c r="J3" s="37" t="str">
        <f>IFERROR(VLOOKUP(D3,DB!A:G,7,0),"")</f>
        <v>Good</v>
      </c>
      <c r="K3" s="37" t="s">
        <v>39105</v>
      </c>
      <c r="L3" s="37" t="str">
        <f>IFERROR(VLOOKUP(D3,DB!A:I,9,0),"")</f>
        <v>Latis</v>
      </c>
      <c r="M3" s="119"/>
    </row>
    <row r="4" spans="1:13" ht="30.75">
      <c r="A4" s="37" t="s">
        <v>39106</v>
      </c>
      <c r="B4" s="37" t="str">
        <f>IFERROR(VLOOKUP(D4,DB!A:K,11,0),"")</f>
        <v>R5</v>
      </c>
      <c r="C4" s="37">
        <v>2</v>
      </c>
      <c r="D4" s="37" t="s">
        <v>31193</v>
      </c>
      <c r="E4" s="37" t="s">
        <v>38998</v>
      </c>
      <c r="F4" s="38">
        <v>45944.771574074075</v>
      </c>
      <c r="G4" s="39">
        <f t="shared" ref="G4" ca="1" si="1">IFERROR(NOW()-F4,"")</f>
        <v>6.5860304398156586</v>
      </c>
      <c r="H4" s="38">
        <v>45944.676192129627</v>
      </c>
      <c r="I4" s="37" t="str">
        <f>IFERROR(VLOOKUP(D4,DB!A:F,6,0),"")</f>
        <v>SCECO</v>
      </c>
      <c r="J4" s="37" t="str">
        <f>IFERROR(VLOOKUP(D4,DB!A:G,7,0),"")</f>
        <v>Dead</v>
      </c>
      <c r="K4" s="37" t="s">
        <v>39107</v>
      </c>
      <c r="L4" s="37" t="str">
        <f>IFERROR(VLOOKUP(D4,DB!A:I,9,0),"")</f>
        <v>Latis</v>
      </c>
    </row>
    <row r="5" spans="1:13" ht="30.75">
      <c r="A5" s="159" t="s">
        <v>39108</v>
      </c>
      <c r="B5" s="159" t="str">
        <f>IFERROR(VLOOKUP(D5,DB!A:K,11,0),"")</f>
        <v>R5</v>
      </c>
      <c r="C5" s="159">
        <v>1</v>
      </c>
      <c r="D5" s="159" t="s">
        <v>34781</v>
      </c>
      <c r="E5" s="159" t="s">
        <v>39083</v>
      </c>
      <c r="F5" s="160">
        <v>45948.661111111112</v>
      </c>
      <c r="G5" s="161">
        <f ca="1">IFERROR(NOW()-F5,"")</f>
        <v>2.6964934027782874</v>
      </c>
      <c r="H5" s="160">
        <v>45948.661111111112</v>
      </c>
      <c r="I5" s="159" t="str">
        <f>IFERROR(VLOOKUP(D5,DB!A:F,6,0),"")</f>
        <v>SCECO</v>
      </c>
      <c r="J5" s="159" t="str">
        <f>IFERROR(VLOOKUP(D5,DB!A:G,7,0),"")</f>
        <v>Dead</v>
      </c>
      <c r="K5" s="159" t="s">
        <v>39109</v>
      </c>
      <c r="L5" s="159" t="str">
        <f>IFERROR(VLOOKUP(D5,DB!A:I,9,0),"")</f>
        <v>Latis</v>
      </c>
    </row>
    <row r="6" spans="1:13" ht="15">
      <c r="A6" s="159" t="s">
        <v>39110</v>
      </c>
      <c r="B6" s="159" t="str">
        <f>IFERROR(VLOOKUP(D6,DB!A:K,11,0),"")</f>
        <v>R5</v>
      </c>
      <c r="C6" s="159">
        <v>1</v>
      </c>
      <c r="D6" s="159" t="s">
        <v>35177</v>
      </c>
      <c r="E6" s="159" t="s">
        <v>38998</v>
      </c>
      <c r="F6" s="160">
        <v>45951.337430555555</v>
      </c>
      <c r="G6" s="161">
        <f ca="1">IFERROR(NOW()-F6,"")</f>
        <v>2.017395833536284E-2</v>
      </c>
      <c r="H6" s="160">
        <v>45951.326562499999</v>
      </c>
      <c r="I6" s="159" t="str">
        <f>IFERROR(VLOOKUP(D6,DB!A:F,6,0),"")</f>
        <v>Generator-SG</v>
      </c>
      <c r="J6" s="159" t="str">
        <f>IFERROR(VLOOKUP(D6,DB!A:G,7,0),"")</f>
        <v>Dead</v>
      </c>
      <c r="K6" s="159" t="s">
        <v>39111</v>
      </c>
      <c r="L6" s="159" t="str">
        <f>IFERROR(VLOOKUP(D6,DB!A:I,9,0),"")</f>
        <v>Latis</v>
      </c>
    </row>
    <row r="7" spans="1:13" ht="15">
      <c r="A7" s="159"/>
      <c r="B7" s="159" t="str">
        <f>IFERROR(VLOOKUP(D7,DB!A:K,11,0),"")</f>
        <v/>
      </c>
      <c r="C7" s="159"/>
      <c r="D7" s="159"/>
      <c r="E7" s="159"/>
      <c r="F7" s="160"/>
      <c r="G7" s="161">
        <f ca="1">IFERROR(NOW()-F7,"")</f>
        <v>45951.357604513891</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45951.357604513891</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45951.357604513891</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45951.357604513891</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45951.357604513891</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45951.357604513891</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45951.357604513891</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45951.357604513891</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45951.357604513891</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45951.357604513891</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45951.357604513891</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45951.357604513891</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45951.357604513891</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45951.357604513891</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45951.357604513891</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45951.357604513891</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45951.357604513891</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45951.357604513891</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45951.357604513891</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45951.357604513891</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45951.357604513891</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45951.357604513891</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45951.357604513891</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45951.357604513891</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45951.357604513891</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45951.357604513891</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45951.357604513891</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45951.357604513891</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45951.357604513891</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45951.357604513891</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45951.357604513891</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45951.357604513891</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45951.357604513891</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45951.357604513891</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45951.357604513891</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45951.357604513891</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45951.357604513891</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45951.357604513891</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45951.357604513891</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45951.357604513891</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45951.357604513891</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45951.357604513891</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45951.357604513891</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45951.357604513891</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45951.357604513891</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45951.357604513891</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45951.357604513891</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45951.357604513891</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45951.357604513891</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45951.357604513891</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45951.357604513891</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45951.357604513891</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45951.357604513891</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45951.357604513891</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45951.357604513891</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45951.357604513891</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45951.357604513891</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45951.357604513891</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45951.357604513891</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45951.357604513891</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45951.357604513891</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45951.357604513891</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45951.357604513891</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45951.357604513891</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45951.357604513891</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45951.357604513891</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45951.357604513891</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45951.357604513891</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45951.357604513891</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45951.357604513891</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45951.357604513891</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45951.357604513891</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45951.357604513891</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45951.357604513891</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45951.357604513891</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45951.357604513891</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45951.357604513891</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45951.357604513891</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45951.357604513891</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45951.357604513891</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45951.357604513891</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45951.357604513891</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45951.357604513891</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45951.357604513891</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45951.357604513891</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45951.357604513891</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45951.357604513891</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45951.357604513891</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45951.357604513891</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45951.357604513891</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45951.357604513891</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45951.357604513891</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45951.357604513891</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45951.357604513891</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45951.357604513891</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45951.357604513891</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45951.357604513891</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45951.357604513891</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45951.357604513891</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45951.357604513891</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45951.357604513891</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45951.357604513891</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45951.357604513891</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45951.357604513891</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45951.357604513891</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45951.357604513891</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45951.357604513891</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45951.357604513891</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45951.357604513891</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45951.357604513891</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45951.357604513891</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45951.357604513891</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45951.357604513891</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45951.357604513891</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45951.357604513891</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45951.357604513891</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45951.357604513891</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45951.357604513891</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45951.357604513891</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45951.357604513891</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45951.357604513891</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45951.357604513891</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45951.357604513891</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45951.357604513891</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45951.357604513891</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45951.357604513891</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45951.357604513891</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45951.357604513891</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45951.357604513891</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45951.357604513891</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45951.357604513891</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45951.357604513891</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45951.357604513891</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45951.357604513891</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45951.357604513891</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45951.357604513891</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45951.357604513891</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45951.357604513891</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45951.357604513891</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45951.357604513891</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45951.357604513891</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45951.357604513891</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45951.357604513891</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45951.357604513891</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45951.357604513891</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45951.357604513891</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45951.357604513891</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45951.357604513891</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45951.357604513891</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45951.357604513891</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45951.357604513891</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45951.357604513891</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45951.357604513891</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45951.357604513891</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45951.357604513891</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45951.357604513891</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45951.357604513891</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45951.357604513891</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45951.357604513891</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45951.357604513891</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45951.357604513891</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45951.357604513891</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45951.357604513891</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45951.357604513891</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45951.357604513891</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45951.357604513891</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45951.357604513891</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45951.357604513891</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45951.357604513891</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45951.357604513891</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45951.357604513891</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45951.357604513891</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45951.357604513891</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45951.357604513891</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45951.357604513891</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45951.357604513891</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45951.357604513891</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45951.357604513891</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45951.357604513891</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45951.357604513891</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45951.357604513891</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45951.357604513891</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45951.357604513891</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45951.357604513891</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45951.357604513891</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45951.357604513891</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45951.357604513891</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45951.357604513891</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45951.357604513891</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45951.357604513891</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45951.357604513891</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45951.357604513891</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45951.357604513891</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45951.357604513891</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45951.357604513891</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45951.357604513891</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45951.357604513891</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45951.357604513891</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45951.357604513891</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45951.357604513891</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45951.357604513891</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45951.357604513891</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45951.357604513891</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45951.357604513891</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45951.357604513891</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45951.357604513891</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45951.357604513891</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45951.357604513891</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45951.357604513891</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45951.357604513891</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45951.357604513891</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45951.357604513891</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45951.357604513891</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45951.357604513891</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45951.357604513891</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45951.357604513891</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45951.357604513891</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45951.357604513891</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45951.357604513891</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45951.357604513891</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45951.357604513891</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45951.357604513891</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45951.357604513891</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45951.357604513891</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45951.357604513891</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45951.357604513891</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45951.357604513891</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45951.357604513891</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45951.357604513891</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45951.357604513891</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45951.357604513891</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45951.357604513891</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45951.357604513891</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45951.357604513891</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45951.357604513891</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45951.357604513891</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45951.357604513891</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45951.357604513891</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45951.357604513891</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45951.357604513891</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45951.357604513891</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45951.357604513891</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45951.357604513891</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45951.357604513891</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45951.357604513891</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45951.357604513891</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45951.357604513891</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45951.357604513891</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45951.357604513891</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45951.357604513891</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45951.357604513891</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45951.357604513891</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45951.357604513891</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45951.357604513891</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45951.357604513891</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45951.357604513891</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45951.357604513891</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45951.357604513891</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45951.357604513891</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45951.357604513891</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45951.357604513891</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45951.357604513891</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45951.357604513891</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45951.357604513891</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45951.357604513891</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45951.357604513891</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45951.357604513891</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45951.357604513891</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45951.357604513891</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45951.357604513891</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45951.357604513891</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45951.357604513891</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45951.357604513891</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45951.357604513891</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45951.357604513891</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45951.357604513891</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45951.357604513891</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45951.357604513891</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45951.357604513891</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45951.357604513891</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45951.357604513891</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45951.357604513891</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45951.357604513891</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45951.357604513891</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45951.357604513891</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45951.357604513891</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45951.357604513891</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45951.357604513891</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45951.357604513891</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45951.357604513891</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45951.357604513891</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45951.357604513891</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45951.357604513891</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45951.357604513891</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45951.357604513891</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45951.357604513891</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45951.357604513891</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45951.357604513891</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45951.357604513891</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45951.357604513891</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45951.357604513891</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45951.357604513891</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45951.357604513891</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45951.357604513891</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45951.357604513891</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45951.357604513891</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45951.357604513891</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45951.357604513891</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45951.357604513891</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45951.357604513891</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45951.357604513891</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45951.357604513891</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45951.357604513891</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45951.357604513891</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45951.357604513891</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45951.357604513891</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45951.357604513891</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45951.357604513891</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45951.357604513891</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45951.357604513891</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45951.357604513891</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45951.357604513891</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45951.357604513891</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45951.357604513891</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45951.357604513891</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45951.357604513891</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45951.357604513891</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45951.357604513891</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45951.357604513891</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45951.357604513891</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45951.357604513891</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45951.357604513891</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45951.357604513891</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45951.357604513891</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45951.357604513891</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45951.357604513891</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45951.357604513891</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45951.357604513891</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45951.357604513891</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45951.357604513891</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45951.357604513891</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45951.357604513891</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45951.357604513891</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45951.357604513891</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45951.357604513891</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45951.357604513891</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45951.357604513891</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45951.357604513891</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45951.357604513891</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45951.357604513891</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45951.357604513891</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45951.357604513891</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45951.357604513891</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45951.357604513891</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45951.357604513891</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45951.357604513891</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45951.357604513891</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45951.357604513891</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45951.357604513891</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45951.357604513891</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45951.357604513891</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45951.357604513891</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45951.357604513891</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45951.357604513891</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45951.357604513891</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45951.357604513891</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45951.357604513891</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45951.357604513891</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45951.357604513891</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45951.357604513891</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45951.357604513891</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45951.357604513891</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45951.357604513891</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45951.357604513891</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45951.357604513891</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45951.357604513891</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45951.357604513891</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45951.357604513891</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45951.357604513891</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45951.357604513891</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45951.357604513891</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45951.357604513891</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45951.357604513891</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45951.357604513891</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45951.357604513891</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45951.357604513891</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45951.357604513891</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45951.357604513891</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45951.357604513891</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45951.357604513891</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45951.357604513891</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45951.357604513891</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45951.357604513891</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45951.357604513891</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45951.357604513891</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45951.357604513891</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45951.357604513891</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45951.357604513891</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45951.357604513891</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45951.357604513891</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45951.357604513891</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45951.357604513891</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45951.357604513891</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45951.357604513891</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45951.357604513891</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45951.357604513891</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45951.357604513891</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45951.357604513891</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45951.357604513891</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45951.357604513891</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45951.357604513891</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45951.357604513891</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45951.357604513891</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45951.357604513891</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45951.357604513891</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45951.357604513891</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45951.357604513891</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45951.357604513891</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45951.357604513891</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45951.357604513891</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45951.357604513891</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45951.357604513891</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45951.357604513891</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45951.357604513891</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45951.357604513891</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45951.357604513891</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45951.357604513891</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45951.357604513891</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45951.357604513891</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45951.357604513891</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45951.357604513891</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45951.357604513891</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45951.357604513891</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45951.357604513891</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45951.357604513891</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45951.357604513891</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45951.357604513891</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45951.357604513891</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45951.357604513891</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45951.357604513891</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45951.357604513891</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45951.357604513891</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45951.357604513891</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45951.357604513891</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45951.357604513891</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45951.357604513891</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45951.357604513891</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45951.357604513891</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45951.357604513891</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45951.357604513891</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45951.357604513891</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45951.357604513891</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45951.357604513891</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45951.357604513891</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45951.357604513891</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45951.357604513891</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45951.357604513891</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45951.357604513891</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45951.357604513891</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45951.357604513891</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45951.357604513891</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45951.357604513891</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45951.357604513891</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45951.357604513891</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45951.357604513891</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45951.357604513891</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45951.357604513891</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45951.357604513891</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45951.357604513891</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45951.357604513891</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45951.357604513891</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45951.357604513891</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45951.357604513891</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45951.357604513891</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45951.357604513891</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45951.357604513891</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45951.357604513891</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45951.357604513891</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45951.357604513891</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45951.357604513891</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45951.357604513891</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45951.357604513891</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45951.357604513891</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45951.357604513891</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45951.357604513891</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45951.357604513891</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45951.357604513891</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45951.357604513891</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45951.357604513891</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45951.357604513891</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45951.357604513891</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45951.357604513891</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45951.357604513891</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45951.357604513891</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45951.357604513891</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45951.357604513891</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45951.357604513891</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45951.357604513891</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45951.357604513891</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45951.357604513891</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45951.357604513891</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45951.357604513891</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45951.357604513891</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45951.357604513891</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45951.357604513891</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45951.357604513891</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45951.357604513891</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45951.357604513891</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45951.357604513891</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45951.357604513891</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45951.357604513891</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45951.357604513891</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45951.357604513891</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45951.357604513891</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45951.357604513891</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45951.357604513891</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45951.357604513891</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45951.357604513891</v>
      </c>
      <c r="H524" s="160"/>
      <c r="I524" s="159" t="str">
        <f>IFERROR(VLOOKUP(D524,DB!A:F,6,0),"")</f>
        <v/>
      </c>
      <c r="J524" s="159" t="str">
        <f>IFERROR(VLOOKUP(D524,DB!A:G,7,0),"")</f>
        <v/>
      </c>
      <c r="K524" s="159"/>
      <c r="L524" s="159" t="str">
        <f>IFERROR(VLOOKUP(D524,DB!A:I,9,0),"")</f>
        <v/>
      </c>
    </row>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34" ht="15"/>
    <row r="635" ht="15"/>
    <row r="637" ht="15"/>
    <row r="638" ht="15"/>
    <row r="639" ht="15"/>
    <row r="640" ht="15"/>
    <row r="642" ht="15"/>
    <row r="643" ht="15"/>
    <row r="650" ht="15"/>
    <row r="651" ht="15"/>
    <row r="652" ht="15"/>
    <row r="653" ht="15"/>
    <row r="654" ht="15"/>
    <row r="655" ht="15"/>
    <row r="658" ht="15"/>
    <row r="659" ht="15"/>
    <row r="660" ht="15"/>
    <row r="661" ht="15"/>
    <row r="662" ht="15"/>
    <row r="663" ht="15"/>
    <row r="664" ht="15"/>
    <row r="665" ht="15"/>
    <row r="666" ht="15"/>
    <row r="667" ht="15"/>
    <row r="668" ht="15"/>
    <row r="669"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5" ht="15"/>
    <row r="726" ht="15"/>
    <row r="763" ht="15"/>
    <row r="764" ht="15"/>
    <row r="765" ht="15"/>
    <row r="766" ht="15"/>
    <row r="767" ht="15"/>
    <row r="768" ht="15"/>
    <row r="769" ht="15"/>
    <row r="770" ht="15"/>
    <row r="771" ht="15"/>
    <row r="772"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3" ht="15"/>
    <row r="854" ht="15"/>
    <row r="855" ht="15"/>
    <row r="857" ht="15"/>
    <row r="858"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1" ht="15"/>
    <row r="892" ht="15"/>
    <row r="1062" ht="15"/>
    <row r="1063" ht="15"/>
    <row r="1064" ht="15"/>
    <row r="1065" ht="15"/>
    <row r="1066" ht="15"/>
    <row r="1067" ht="15"/>
    <row r="1073" ht="15"/>
    <row r="1074" ht="15"/>
    <row r="1075" ht="15"/>
    <row r="1076" ht="15"/>
    <row r="1077" ht="15"/>
    <row r="1078" ht="15"/>
    <row r="1079"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30" ht="15"/>
    <row r="1131" ht="15"/>
    <row r="1137" ht="15"/>
    <row r="1138" ht="15"/>
    <row r="1140" ht="15"/>
    <row r="1141" ht="15"/>
    <row r="1142" ht="15"/>
    <row r="1143" ht="15"/>
    <row r="1144" ht="15"/>
    <row r="1145" ht="15"/>
    <row r="1146" ht="15"/>
    <row r="1148" ht="15"/>
    <row r="1149" ht="15"/>
    <row r="1150"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9" ht="15"/>
    <row r="1220" ht="15"/>
    <row r="1221" ht="15"/>
    <row r="1222" ht="15"/>
    <row r="1223" ht="15"/>
    <row r="1224" ht="15"/>
    <row r="1225" ht="15"/>
    <row r="1226" ht="15"/>
    <row r="1227" ht="15"/>
    <row r="1228" ht="15"/>
    <row r="1229" ht="15"/>
    <row r="1230" ht="15"/>
    <row r="1231" ht="15"/>
    <row r="1232" ht="15"/>
    <row r="1234" ht="15"/>
    <row r="1235" ht="15"/>
    <row r="1236" ht="15"/>
    <row r="1237" ht="15"/>
    <row r="1238" ht="15"/>
    <row r="1239" ht="15"/>
    <row r="1240" ht="15"/>
    <row r="1241" ht="15"/>
    <row r="1242" ht="15"/>
    <row r="1243" ht="15"/>
    <row r="1244" ht="15"/>
    <row r="1245" ht="15"/>
    <row r="1248" ht="15"/>
    <row r="1249" ht="15"/>
    <row r="1250" ht="15"/>
    <row r="1251" ht="15"/>
    <row r="1252" ht="15"/>
    <row r="1253" ht="15"/>
    <row r="1254" ht="15"/>
    <row r="1256" ht="15"/>
    <row r="1257" ht="15"/>
    <row r="1258" ht="15"/>
    <row r="1259" ht="15"/>
    <row r="1260" ht="15"/>
    <row r="1261" ht="15"/>
    <row r="1262" ht="15"/>
    <row r="1263" ht="15"/>
    <row r="1264" ht="15"/>
    <row r="1265" ht="15"/>
    <row r="1266" ht="15"/>
    <row r="1268" ht="15"/>
    <row r="1269" ht="15"/>
    <row r="1270" ht="15"/>
    <row r="1271" ht="15"/>
    <row r="1272" ht="15"/>
    <row r="1273" ht="15"/>
    <row r="1274" ht="15"/>
    <row r="1275" ht="15"/>
    <row r="1276" ht="15"/>
    <row r="1277" ht="15"/>
    <row r="1285" ht="15"/>
    <row r="1286" ht="15"/>
    <row r="1289" ht="15"/>
    <row r="1290" ht="15"/>
    <row r="1291" ht="15"/>
    <row r="1292" ht="15"/>
    <row r="1293" ht="15"/>
    <row r="1294" ht="15"/>
    <row r="1295" ht="15"/>
    <row r="1296" ht="15"/>
    <row r="1299" ht="15"/>
    <row r="1300" ht="15"/>
    <row r="1301" ht="15"/>
    <row r="1302" ht="15"/>
    <row r="1303" ht="15"/>
    <row r="1304" ht="15"/>
    <row r="1305" ht="15"/>
    <row r="1306" ht="15"/>
    <row r="1307" ht="15"/>
    <row r="1308" ht="15"/>
    <row r="1309" ht="15"/>
    <row r="1310" ht="15"/>
    <row r="1312" ht="15"/>
    <row r="1313" ht="15"/>
    <row r="1314" ht="15"/>
    <row r="1317" ht="15"/>
    <row r="1319" ht="15"/>
    <row r="1321" ht="15"/>
    <row r="1324" ht="15"/>
    <row r="1325" ht="15"/>
    <row r="1326" ht="15"/>
    <row r="1328" ht="15"/>
    <row r="1330" ht="15"/>
    <row r="1331" ht="15"/>
    <row r="1332" ht="15"/>
    <row r="1333" ht="15"/>
    <row r="1335" ht="15"/>
  </sheetData>
  <dataValidations count="2">
    <dataValidation allowBlank="1" showInputMessage="1" showErrorMessage="1" sqref="E1" xr:uid="{920C6338-E771-4DAE-8C89-92A9093EA4DE}"/>
    <dataValidation type="list" allowBlank="1" showInputMessage="1" showErrorMessage="1" sqref="E2:E5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8"/>
  <sheetViews>
    <sheetView workbookViewId="0">
      <selection activeCell="K2" sqref="K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39112</v>
      </c>
      <c r="B2" s="105" t="str">
        <f>IFERROR(VLOOKUP(D2,DB!A:K,11,0),"")</f>
        <v>R6</v>
      </c>
      <c r="C2" s="107">
        <v>5</v>
      </c>
      <c r="D2" s="105" t="s">
        <v>37386</v>
      </c>
      <c r="E2" s="108" t="s">
        <v>39083</v>
      </c>
      <c r="F2" s="109">
        <v>45951.278587962966</v>
      </c>
      <c r="G2" s="78">
        <f ca="1">IFERROR(NOW()-F2,"-")</f>
        <v>7.9016550924279727E-2</v>
      </c>
      <c r="H2" s="109">
        <v>45951.278553240743</v>
      </c>
      <c r="I2" s="105" t="str">
        <f>IFERROR(VLOOKUP(D2,DB!A:F,6,0),"")</f>
        <v>SCECO+STB</v>
      </c>
      <c r="J2" s="104" t="str">
        <f>IFERROR(VLOOKUP(D2,DB!A:G,7,0),"")</f>
        <v>Vandalized</v>
      </c>
      <c r="K2" s="110" t="s">
        <v>39113</v>
      </c>
      <c r="L2" s="111" t="str">
        <f>IFERROR(VLOOKUP(D2,DB!A:I,9,0),"")</f>
        <v>Latis</v>
      </c>
    </row>
    <row r="3" spans="1:16383" ht="31.5" customHeight="1">
      <c r="A3" s="106"/>
      <c r="B3" s="105" t="str">
        <f>IFERROR(VLOOKUP(D3,DB!A:K,11,0),"")</f>
        <v/>
      </c>
      <c r="C3" s="107"/>
      <c r="D3" s="105"/>
      <c r="E3" s="108"/>
      <c r="F3" s="109"/>
      <c r="G3" s="78">
        <f ca="1">IFERROR(NOW()-F3,"-")</f>
        <v>45951.357604513891</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45951.357604513891</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45951.357604513891</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45951.357604513891</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45951.357604513891</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45951.357604513891</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45951.357604513891</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45951.357604513891</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45951.357604513891</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45951.357604513891</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45951.357604513891</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45951.357604513891</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45951.357604513891</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45951.357604513891</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45951.357604513891</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45951.357604513891</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45951.357604513891</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45951.357604513891</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45951.357604513891</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45951.357604513891</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45951.357604513891</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45951.357604513891</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45951.357604513891</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45951.357604513891</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45951.357604513891</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45951.357604513891</v>
      </c>
      <c r="H28" s="109"/>
      <c r="I28" s="105" t="str">
        <f>IFERROR(VLOOKUP(D28,DB!A:F,6,0),"")</f>
        <v/>
      </c>
      <c r="J28" s="104" t="str">
        <f>IFERROR(VLOOKUP(D28,DB!A:G,7,0),"")</f>
        <v/>
      </c>
      <c r="K28" s="110"/>
      <c r="L28" s="111" t="str">
        <f>IFERROR(VLOOKUP(D28,DB!A:I,9,0),"")</f>
        <v/>
      </c>
    </row>
  </sheetData>
  <dataValidations count="2">
    <dataValidation allowBlank="1" showInputMessage="1" showErrorMessage="1" sqref="E1" xr:uid="{380493DB-286A-4683-AF55-C78F04945A49}"/>
    <dataValidation type="list" allowBlank="1" showInputMessage="1" showErrorMessage="1" sqref="E2:E2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2025-10-21T05:35:14Z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