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00" documentId="13_ncr:1_{F6CB121F-512D-4AA6-A0C1-0FB36C537598}" xr6:coauthVersionLast="47" xr6:coauthVersionMax="47" xr10:uidLastSave="{83AB354B-8103-4A7C-BFCE-1C52FAF6F3A8}"/>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14" i="5"/>
  <c r="J14" i="5"/>
  <c r="I14" i="5"/>
  <c r="G14" i="5"/>
  <c r="B14"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<sst xmlns="http://schemas.openxmlformats.org/spreadsheetml/2006/main" count="178603" uniqueCount="39084">
  <si>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</si>
  <si>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</si>
  <si>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</si>
  <si>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</si>
  <si>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</si>
  <si>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</si>
  <si>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</si>
  <si>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</si>
  <si>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</si>
  <si>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</si>
  <si>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</si>
  <si>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</si>
  <si>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</si>
  <si>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</si>
  <si>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</si>
  <si>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</si>
  <si>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</si>
  <si>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</si>
  <si>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</si>
  <si>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</si>
  <si>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</si>
  <si>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</si>
  <si>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</si>
  <si>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</si>
  <si>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</si>
  <si>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</si>
  <si>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</si>
  <si>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</si>
  <si>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</si>
  <si>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</si>
  <si>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</si>
  <si>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</si>
  <si>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</si>
  <si>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</si>
  <si>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</si>
  <si>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</si>
  <si>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</si>
  <si>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</si>
  <si>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</si>
  <si>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</si>
  <si>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</si>
  <si>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</si>
  <si>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</si>
  <si>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</si>
  <si>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</si>
  <si>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</si>
  <si>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</si>
  <si>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</si>
  <si>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</si>
  <si>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</si>
  <si>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</si>
  <si>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</si>
  <si>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</si>
  <si>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</si>
  <si>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</si>
  <si>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</si>
  <si>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</si>
  <si>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</si>
  <si>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</si>
  <si>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</si>
  <si>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</si>
  <si>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</si>
  <si>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</si>
  <si>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</si>
  <si>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</si>
  <si>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</si>
  <si>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</si>
  <si>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</si>
  <si>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</si>
  <si>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</si>
  <si>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</si>
  <si>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</si>
  <si>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</si>
  <si>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</si>
  <si>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</si>
  <si>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</si>
  <si>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</si>
  <si>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</si>
  <si>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</si>
  <si>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</si>
  <si>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</si>
  <si>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</si>
  <si>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</si>
  <si>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</si>
  <si>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</si>
  <si>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</si>
  <si>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</si>
  <si>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</si>
  <si>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</si>
  <si>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</si>
  <si>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</si>
  <si>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</si>
  <si>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</si>
  <si>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</si>
  <si>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</si>
  <si>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</si>
  <si>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</si>
  <si>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</si>
  <si>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</si>
  <si>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</si>
  <si>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</si>
  <si>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</si>
  <si>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</si>
  <si>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</si>
  <si>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</si>
  <si>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</si>
  <si>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</si>
  <si>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</si>
  <si>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</si>
  <si>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</si>
  <si>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</si>
  <si>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</si>
  <si>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</si>
  <si>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</si>
  <si>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</si>
  <si>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</si>
  <si>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</si>
  <si>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</si>
  <si>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</si>
  <si>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</si>
  <si>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</si>
  <si>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</si>
  <si>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</si>
  <si>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</si>
  <si>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</si>
  <si>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</si>
  <si>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</si>
  <si>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</si>
  <si>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</si>
  <si>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</si>
  <si>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</si>
  <si>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</si>
  <si>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</si>
  <si>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</si>
  <si>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</si>
  <si>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</si>
  <si>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</si>
  <si>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</si>
  <si>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</si>
  <si>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</si>
  <si>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</si>
  <si>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</si>
  <si>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</si>
  <si>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</si>
  <si>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</si>
  <si>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</si>
  <si>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</si>
  <si>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</si>
  <si>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</si>
  <si>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</si>
  <si>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</si>
  <si>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</si>
  <si>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</si>
  <si>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</si>
  <si>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</si>
  <si>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</si>
  <si>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</si>
  <si>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</si>
  <si>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</si>
  <si>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</si>
  <si>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</si>
  <si>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</si>
  <si>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</si>
  <si>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</si>
  <si>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</si>
  <si>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</si>
  <si>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</si>
  <si>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</si>
  <si>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</si>
  <si>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</si>
  <si>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</si>
  <si>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</si>
  <si>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</si>
  <si>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</si>
  <si>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</si>
  <si>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</si>
  <si>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</si>
  <si>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</si>
  <si>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</si>
  <si>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</si>
  <si>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</si>
  <si>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</si>
  <si>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</si>
  <si>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</si>
  <si>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</si>
  <si>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</si>
  <si>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</si>
  <si>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</si>
  <si>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</si>
  <si>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</si>
  <si>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</si>
  <si>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</si>
  <si>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</si>
  <si>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</si>
  <si>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</si>
  <si>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</si>
  <si>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</si>
  <si>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</si>
  <si>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</si>
  <si>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</si>
  <si>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</si>
  <si>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</si>
  <si>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</si>
  <si>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</si>
  <si>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</si>
  <si>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</si>
  <si>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</si>
  <si>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</si>
  <si>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</si>
  <si>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</si>
  <si>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</si>
  <si>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</si>
  <si>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</si>
  <si>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</si>
  <si>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</si>
  <si>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</si>
  <si>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</si>
  <si>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</si>
  <si>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</si>
  <si>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</si>
  <si>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</si>
  <si>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</si>
  <si>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</si>
  <si>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</si>
  <si>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</si>
  <si>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</si>
  <si>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</si>
  <si>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</si>
  <si>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</si>
  <si>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</si>
  <si>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</si>
  <si>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</si>
  <si>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</si>
  <si>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</si>
  <si>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</si>
  <si>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</si>
  <si>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</si>
  <si>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</si>
  <si>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</si>
  <si>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</si>
  <si>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</si>
  <si>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</si>
  <si>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</si>
  <si>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</si>
  <si>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</si>
  <si>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</si>
  <si>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</si>
  <si>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</si>
  <si>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</si>
  <si>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</si>
  <si>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</si>
  <si>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</si>
  <si>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</si>
  <si>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</si>
  <si>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</si>
  <si>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</si>
  <si>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</si>
  <si>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</si>
  <si>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</si>
  <si>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</si>
  <si>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</si>
  <si>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</si>
  <si>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</si>
  <si>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</si>
  <si>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</si>
  <si>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</si>
  <si>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</si>
  <si>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</si>
  <si>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</si>
  <si>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</si>
  <si>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</si>
  <si>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</si>
  <si>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</si>
  <si>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</si>
  <si>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</si>
  <si>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</si>
  <si>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</si>
  <si>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</si>
  <si>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</si>
  <si>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</si>
  <si>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</si>
  <si>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</si>
  <si>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</si>
  <si>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</si>
  <si>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</si>
  <si>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</si>
  <si>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</si>
  <si>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</si>
  <si>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</si>
  <si>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</si>
  <si>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</si>
  <si>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</si>
  <si>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</si>
  <si>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</si>
  <si>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</si>
  <si>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</si>
  <si>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</si>
  <si>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</si>
  <si>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</si>
  <si>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</si>
  <si>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</si>
  <si>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</si>
  <si>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</si>
  <si>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</si>
  <si>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</si>
  <si>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</si>
  <si>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</si>
  <si>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</si>
  <si>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</si>
  <si>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</si>
  <si>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</si>
  <si>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</si>
  <si>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</si>
  <si>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</si>
  <si>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</si>
  <si>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</si>
  <si>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</si>
  <si>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</si>
  <si>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</si>
  <si>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</si>
  <si>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</si>
  <si>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</si>
  <si>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</si>
  <si>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</si>
  <si>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</si>
  <si>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</si>
  <si>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</si>
  <si>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</si>
  <si>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</si>
  <si>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</si>
  <si>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</si>
  <si>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</si>
  <si>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</si>
  <si>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</si>
  <si>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</si>
  <si>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</si>
  <si>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</si>
  <si>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</si>
  <si>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</si>
  <si>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</si>
  <si>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</si>
  <si>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</si>
  <si>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</si>
  <si>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</si>
  <si>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</si>
  <si>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</si>
  <si>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</si>
  <si>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</si>
  <si>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</si>
  <si>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</si>
  <si>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</si>
  <si>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</si>
  <si>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</si>
  <si>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</si>
  <si>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</si>
  <si>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</si>
  <si>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</si>
  <si>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</si>
  <si>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</si>
  <si>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</si>
  <si>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</si>
  <si>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</si>
  <si>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</si>
  <si>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</si>
  <si>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</si>
  <si>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</si>
  <si>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</si>
  <si>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</si>
  <si>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</si>
  <si>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</si>
  <si>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</si>
  <si>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</si>
  <si>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</si>
  <si>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</si>
  <si>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</si>
  <si>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</si>
  <si>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</si>
  <si>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</si>
  <si>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</si>
  <si>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</si>
  <si>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</si>
  <si>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</si>
  <si>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</si>
  <si>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</si>
  <si>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</si>
  <si>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</si>
  <si>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</si>
  <si>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</si>
  <si>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</si>
  <si>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</si>
  <si>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</si>
  <si>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</si>
  <si>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</si>
  <si>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</si>
  <si>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</si>
  <si>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</si>
  <si>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</si>
  <si>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</si>
  <si>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</si>
  <si>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</si>
  <si>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</si>
  <si>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</si>
  <si>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</si>
  <si>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</si>
  <si>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</si>
  <si>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</si>
  <si>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</si>
  <si>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</si>
  <si>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</si>
  <si>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</si>
  <si>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</si>
  <si>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</si>
  <si>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</si>
  <si>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</si>
  <si>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</si>
  <si>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</si>
  <si>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</si>
  <si>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</si>
  <si>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</si>
  <si>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</si>
  <si>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</si>
  <si>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</si>
  <si>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</si>
  <si>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</si>
  <si>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</si>
  <si>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</si>
  <si>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</si>
  <si>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</si>
  <si>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</si>
  <si>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</si>
  <si>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</si>
  <si>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</si>
  <si>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</si>
  <si>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</si>
  <si>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</si>
  <si>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</si>
  <si>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</si>
  <si>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</si>
  <si>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</si>
  <si>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</si>
  <si>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</si>
  <si>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</si>
  <si>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</si>
  <si>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</si>
  <si>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</si>
  <si>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</si>
  <si>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</si>
  <si>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</si>
  <si>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</si>
  <si>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</si>
  <si>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</si>
  <si>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</si>
  <si>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</si>
  <si>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</si>
  <si>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</si>
  <si>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</si>
  <si>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</si>
  <si>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</si>
  <si>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</si>
  <si>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</si>
  <si>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</si>
  <si>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</si>
  <si>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</si>
  <si>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</si>
  <si>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</si>
  <si>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</si>
  <si>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</si>
  <si>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</si>
  <si>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</si>
  <si>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</si>
  <si>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</si>
  <si>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</si>
  <si>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</si>
  <si>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</si>
  <si>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</si>
  <si>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</si>
  <si>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</si>
  <si>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</si>
  <si>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</si>
  <si>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</si>
  <si>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</si>
  <si>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</si>
  <si>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</si>
  <si>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</si>
  <si>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</si>
  <si>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</si>
  <si>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</si>
  <si>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</si>
  <si>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</si>
  <si>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</si>
  <si>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</si>
  <si>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</si>
  <si>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</si>
  <si>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</si>
  <si>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</si>
  <si>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</si>
  <si>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</si>
  <si>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</si>
  <si>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</si>
  <si>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</si>
  <si>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</si>
  <si>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</si>
  <si>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</si>
  <si>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</si>
  <si>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</si>
  <si>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</si>
  <si>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</si>
  <si>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</si>
  <si>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</si>
  <si>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</si>
  <si>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</si>
  <si>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</si>
  <si>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</si>
  <si>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</si>
  <si>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</si>
  <si>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</si>
  <si>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</si>
  <si>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</si>
  <si>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</si>
  <si>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</si>
  <si>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</si>
  <si>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</si>
  <si>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</si>
  <si>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</si>
  <si>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</si>
  <si>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</si>
  <si>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</si>
  <si>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</si>
  <si>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</si>
  <si>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</si>
  <si>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</si>
  <si>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</si>
  <si>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</si>
  <si>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</si>
  <si>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</si>
  <si>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</si>
  <si>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</si>
  <si>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</si>
  <si>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</si>
  <si>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</si>
  <si>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</si>
  <si>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</si>
  <si>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</si>
  <si>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</si>
  <si>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</si>
  <si>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</si>
  <si>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</si>
  <si>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</si>
  <si>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</si>
  <si>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</si>
  <si>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</si>
  <si>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</si>
  <si>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</si>
  <si>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</si>
  <si>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</si>
  <si>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</si>
  <si>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</si>
  <si>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</si>
  <si>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</si>
  <si>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</si>
  <si>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</si>
  <si>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</si>
  <si>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</si>
  <si>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</si>
  <si>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</si>
  <si>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</si>
  <si>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</si>
  <si>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</si>
  <si>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</si>
  <si>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</si>
  <si>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</si>
  <si>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</si>
  <si>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</si>
  <si>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</si>
  <si>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</si>
  <si>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</si>
  <si>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</si>
  <si>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</si>
  <si>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</si>
  <si>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</si>
  <si>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</si>
  <si>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</si>
  <si>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</si>
  <si>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</si>
  <si>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</si>
  <si>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</si>
  <si>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</si>
  <si>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</si>
  <si>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</si>
  <si>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</si>
  <si>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</si>
  <si>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</si>
  <si>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</si>
  <si>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</si>
  <si>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</si>
  <si>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</si>
  <si>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</si>
  <si>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</si>
  <si>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</si>
  <si>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</si>
  <si>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</si>
  <si>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</si>
  <si>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</si>
  <si>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</si>
  <si>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</si>
  <si>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</si>
  <si>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</si>
  <si>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</si>
  <si>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</si>
  <si>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</si>
  <si>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</si>
  <si>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</si>
  <si>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</si>
  <si>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</si>
  <si>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</si>
  <si>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</si>
  <si>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</si>
  <si>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</si>
  <si>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</si>
  <si>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</si>
  <si>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</si>
  <si>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</si>
  <si>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</si>
  <si>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</si>
  <si>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</si>
  <si>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</si>
  <si>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</si>
  <si>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</si>
  <si>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</si>
  <si>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</si>
  <si>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</si>
  <si>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</si>
  <si>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</si>
  <si>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</si>
  <si>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</si>
  <si>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</si>
  <si>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</si>
  <si>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</si>
  <si>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</si>
  <si>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</si>
  <si>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</si>
  <si>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</si>
  <si>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</si>
  <si>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</si>
  <si>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</si>
  <si>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</si>
  <si>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</si>
  <si>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</si>
  <si>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</si>
  <si>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</si>
  <si>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</si>
  <si>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</si>
  <si>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</si>
  <si>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</si>
  <si>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</si>
  <si>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</si>
  <si>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</si>
  <si>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</si>
  <si>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</si>
  <si>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</si>
  <si>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</si>
  <si>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</si>
  <si>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</si>
  <si>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</si>
  <si>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</si>
  <si>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</si>
  <si>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</si>
  <si>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</si>
  <si>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</si>
  <si>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</si>
  <si>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</si>
  <si>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</si>
  <si>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</si>
  <si>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</si>
  <si>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</si>
  <si>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</si>
  <si>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</si>
  <si>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</si>
  <si>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</si>
  <si>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</si>
  <si>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</si>
  <si>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</si>
  <si>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</si>
  <si>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</si>
  <si>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</si>
  <si>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</si>
  <si>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</si>
  <si>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</si>
  <si>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</si>
  <si>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</si>
  <si>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</si>
  <si>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</si>
  <si>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</si>
  <si>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</si>
  <si>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</si>
  <si>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</si>
  <si>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</si>
  <si>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</si>
  <si>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</si>
  <si>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</si>
  <si>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</si>
  <si>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</si>
  <si>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</si>
  <si>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</si>
  <si>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</si>
  <si>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</si>
  <si>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</si>
  <si>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</si>
  <si>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</si>
  <si>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</si>
  <si>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</si>
  <si>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</si>
  <si>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</si>
  <si>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</si>
  <si>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</si>
  <si>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</si>
  <si>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</si>
  <si>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</si>
  <si>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</si>
  <si>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</si>
  <si>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</si>
  <si>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</si>
  <si>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</si>
  <si>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</si>
  <si>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</si>
  <si>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</si>
  <si>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</si>
  <si>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</si>
  <si>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</si>
  <si>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</si>
  <si>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</si>
  <si>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</si>
  <si>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</si>
  <si>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</si>
  <si>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</si>
  <si>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</si>
  <si>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</si>
  <si>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</si>
  <si>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</si>
  <si>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</si>
  <si>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</si>
  <si>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</si>
  <si>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</si>
  <si>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</si>
  <si>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</si>
  <si>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</si>
  <si>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</si>
  <si>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</si>
  <si>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</si>
  <si>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</si>
  <si>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</si>
  <si>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</si>
  <si>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</si>
  <si>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</si>
  <si>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</si>
  <si>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</si>
  <si>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</si>
  <si>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</si>
  <si>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</si>
  <si>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</si>
  <si>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</si>
  <si>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</si>
  <si>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</si>
  <si>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</si>
  <si>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</si>
  <si>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</si>
  <si>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</si>
  <si>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</si>
  <si>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</si>
  <si>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</si>
  <si>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</si>
  <si>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</si>
  <si>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</si>
  <si>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</si>
  <si>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</si>
  <si>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</si>
  <si>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</si>
  <si>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</si>
  <si>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</si>
  <si>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</si>
  <si>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</si>
  <si>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</si>
  <si>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</si>
  <si>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</si>
  <si>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</si>
  <si>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</si>
  <si>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</si>
  <si>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</si>
  <si>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</si>
  <si>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</si>
  <si>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</si>
  <si>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</si>
  <si>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</si>
  <si>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</si>
  <si>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</si>
  <si>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</si>
  <si>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</si>
  <si>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</si>
  <si>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</si>
  <si>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</si>
  <si>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</si>
  <si>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</si>
  <si>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</si>
  <si>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</si>
  <si>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</si>
  <si>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</si>
  <si>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</si>
  <si>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</si>
  <si>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</si>
  <si>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</si>
  <si>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</si>
  <si>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</si>
  <si>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</si>
  <si>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</si>
  <si>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</si>
  <si>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</si>
  <si>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</si>
  <si>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</si>
  <si>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</si>
  <si>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</si>
  <si>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</si>
  <si>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</si>
  <si>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</si>
  <si>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</si>
  <si>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</si>
  <si>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</si>
  <si>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</si>
  <si>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</si>
  <si>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</si>
  <si>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</si>
  <si>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</si>
  <si>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</si>
  <si>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</si>
  <si>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</si>
  <si>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</si>
  <si>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</si>
  <si>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</si>
  <si>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</si>
  <si>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</si>
  <si>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</si>
  <si>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</si>
  <si>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</si>
  <si>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</si>
  <si>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</si>
  <si>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</si>
  <si>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</si>
  <si>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</si>
  <si>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</si>
  <si>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</si>
  <si>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</si>
  <si>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</si>
  <si>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</si>
  <si>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</si>
  <si>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</si>
  <si>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</si>
  <si>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</si>
  <si>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</si>
  <si>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</si>
  <si>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</si>
  <si>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</si>
  <si>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</si>
  <si>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</si>
  <si>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</si>
  <si>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</si>
  <si>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</si>
  <si>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</si>
  <si>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</si>
  <si>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</si>
  <si>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</si>
  <si>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</si>
  <si>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</si>
  <si>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</si>
  <si>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</si>
  <si>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</si>
  <si>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</si>
  <si>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</si>
  <si>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</si>
  <si>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</si>
  <si>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</si>
  <si>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</si>
  <si>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</si>
  <si>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</si>
  <si>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</si>
  <si>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</si>
  <si>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</si>
  <si>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</si>
  <si>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</si>
  <si>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</si>
  <si>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</si>
  <si>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</si>
  <si>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</si>
  <si>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</si>
  <si>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</si>
  <si>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</si>
  <si>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</si>
  <si>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</si>
  <si>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</si>
  <si>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</si>
  <si>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</si>
  <si>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</si>
  <si>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</si>
  <si>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</si>
  <si>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</si>
  <si>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</si>
  <si>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</si>
  <si>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</si>
  <si>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</si>
  <si>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</si>
  <si>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</si>
  <si>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</si>
  <si>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</si>
  <si>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</si>
  <si>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</si>
  <si>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</si>
  <si>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</si>
  <si>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</si>
  <si>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</si>
  <si>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</si>
  <si>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</si>
  <si>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</si>
  <si>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</si>
  <si>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</si>
  <si>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</si>
  <si>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</si>
  <si>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</si>
  <si>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</si>
  <si>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</si>
  <si>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</si>
  <si>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</si>
  <si>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</si>
  <si>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</si>
  <si>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</si>
  <si>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</si>
  <si>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</si>
  <si>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</si>
  <si>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</si>
  <si>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</si>
  <si>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</si>
  <si>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</si>
  <si>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</si>
  <si>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</si>
  <si>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</si>
  <si>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</si>
  <si>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</si>
  <si>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</si>
  <si>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</si>
  <si>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</si>
  <si>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</si>
  <si>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</si>
  <si>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</si>
  <si>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</si>
  <si>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</si>
  <si>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</si>
  <si>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</si>
  <si>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</si>
  <si>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</si>
  <si>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</si>
  <si>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</si>
  <si>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</si>
  <si>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</si>
  <si>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</si>
  <si>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</si>
  <si>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</si>
  <si>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</si>
  <si>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</si>
  <si>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</si>
  <si>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</si>
  <si>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</si>
  <si>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</si>
  <si>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</si>
  <si>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</si>
  <si>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</si>
  <si>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</si>
  <si>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</si>
  <si>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</si>
  <si>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</si>
  <si>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</si>
  <si>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</si>
  <si>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</si>
  <si>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</si>
  <si>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</si>
  <si>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</si>
  <si>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</si>
  <si>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</si>
  <si>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</si>
  <si>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</si>
  <si>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</si>
  <si>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</si>
  <si>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</si>
  <si>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</si>
  <si>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</si>
  <si>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</si>
  <si>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</si>
  <si>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</si>
  <si>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</si>
  <si>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</si>
  <si>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</si>
  <si>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</si>
  <si>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</si>
  <si>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</si>
  <si>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</si>
  <si>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</si>
  <si>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</si>
  <si>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</si>
  <si>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</si>
  <si>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</si>
  <si>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</si>
  <si>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</si>
  <si>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</si>
  <si>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</si>
  <si>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</si>
  <si>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</si>
  <si>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</si>
  <si>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</si>
  <si>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</si>
  <si>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</si>
  <si>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</si>
  <si>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</si>
  <si>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</si>
  <si>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</si>
  <si>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</si>
  <si>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</si>
  <si>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</si>
  <si>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</si>
  <si>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</si>
  <si>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</si>
  <si>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</si>
  <si>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</si>
  <si>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</si>
  <si>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</si>
  <si>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</si>
  <si>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</si>
  <si>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</si>
  <si>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</si>
  <si>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</si>
  <si>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</si>
  <si>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</si>
  <si>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</si>
  <si>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</si>
  <si>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</si>
  <si>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</si>
  <si>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</si>
  <si>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</si>
  <si>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</si>
  <si>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</si>
  <si>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</si>
  <si>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</si>
  <si>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</si>
  <si>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</si>
  <si>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</si>
  <si>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</si>
  <si>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</si>
  <si>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</si>
  <si>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</si>
  <si>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</si>
  <si>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</si>
  <si>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</si>
  <si>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</si>
  <si>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</si>
  <si>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</si>
  <si>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</si>
  <si>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</si>
  <si>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</si>
  <si>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</si>
  <si>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</si>
  <si>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</si>
  <si>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</si>
  <si>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</si>
  <si>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</si>
  <si>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</si>
  <si>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</si>
  <si>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</si>
  <si>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</si>
  <si>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</si>
  <si>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</si>
  <si>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</si>
  <si>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</si>
  <si>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</si>
  <si>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</si>
  <si>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</si>
  <si>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</si>
  <si>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</si>
  <si>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</si>
  <si>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</si>
  <si>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</si>
  <si>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</si>
  <si>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</si>
  <si>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</si>
  <si>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</si>
  <si>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</si>
  <si>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</si>
  <si>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</si>
  <si>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</si>
  <si>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</si>
  <si>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</si>
  <si>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</si>
  <si>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</si>
  <si>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</si>
  <si>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</si>
  <si>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</si>
  <si>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</si>
  <si>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</si>
  <si>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</si>
  <si>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</si>
  <si>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</si>
  <si>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</si>
  <si>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</si>
  <si>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</si>
  <si>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</si>
  <si>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</si>
  <si>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</si>
  <si>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</si>
  <si>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</si>
  <si>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</si>
  <si>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</si>
  <si>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</si>
  <si>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</si>
  <si>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</si>
  <si>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</si>
  <si>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</si>
  <si>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</si>
  <si>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</si>
  <si>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</si>
  <si>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</si>
  <si>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</si>
  <si>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</si>
  <si>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</si>
  <si>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</si>
  <si>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</si>
  <si>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</si>
  <si>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</si>
  <si>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</si>
  <si>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</si>
  <si>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</si>
  <si>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</si>
  <si>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</si>
  <si>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</si>
  <si>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</si>
  <si>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</si>
  <si>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</si>
  <si>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</si>
  <si>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</si>
  <si>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</si>
  <si>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</si>
  <si>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</si>
  <si>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</si>
  <si>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</si>
  <si>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</si>
  <si>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</si>
  <si>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</si>
  <si>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</si>
  <si>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</si>
  <si>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</si>
  <si>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</si>
  <si>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</si>
  <si>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</si>
  <si>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</si>
  <si>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</si>
  <si>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</si>
  <si>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</si>
  <si>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</si>
  <si>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</si>
  <si>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</si>
  <si>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</si>
  <si>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</si>
  <si>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</si>
  <si>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</si>
  <si>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</si>
  <si>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</si>
  <si>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</si>
  <si>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</si>
  <si>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</si>
  <si>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</si>
  <si>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</si>
  <si>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</si>
  <si>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</si>
  <si>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</si>
  <si>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</si>
  <si>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</si>
  <si>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</si>
  <si>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</si>
  <si>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</si>
  <si>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</si>
  <si>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</si>
  <si>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</si>
  <si>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</si>
  <si>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</si>
  <si>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</si>
  <si>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</si>
  <si>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</si>
  <si>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</si>
  <si>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</si>
  <si>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</si>
  <si>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</si>
  <si>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</si>
  <si>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</si>
  <si>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</si>
  <si>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</si>
  <si>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</si>
  <si>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</si>
  <si>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</si>
  <si>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</si>
  <si>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</si>
  <si>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</si>
  <si>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</si>
  <si>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</si>
  <si>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</si>
  <si>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</si>
  <si>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</si>
  <si>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</si>
  <si>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</si>
  <si>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</si>
  <si>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</si>
  <si>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</si>
  <si>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</si>
  <si>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</si>
  <si>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</si>
  <si>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</si>
  <si>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</si>
  <si>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</si>
  <si>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</si>
  <si>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</si>
  <si>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</si>
  <si>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</si>
  <si>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</si>
  <si>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</si>
  <si>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</si>
  <si>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</si>
  <si>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</si>
  <si>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</si>
  <si>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</si>
  <si>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</si>
  <si>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</si>
  <si>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</si>
  <si>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</si>
  <si>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</si>
  <si>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</si>
  <si>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</si>
  <si>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</si>
  <si>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</si>
  <si>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</si>
  <si>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</si>
  <si>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</si>
  <si>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</si>
  <si>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</si>
  <si>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</si>
  <si>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</si>
  <si>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</si>
  <si>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</si>
  <si>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</si>
  <si>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</si>
  <si>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</si>
  <si>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</si>
  <si>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</si>
  <si>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</si>
  <si>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</si>
  <si>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</si>
  <si>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</si>
  <si>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</si>
  <si>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</si>
  <si>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</si>
  <si>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</si>
  <si>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</si>
  <si>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</si>
  <si>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</si>
  <si>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</si>
  <si>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</si>
  <si>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</si>
  <si>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</si>
  <si>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</si>
  <si>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</si>
  <si>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</si>
  <si>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</si>
  <si>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</si>
  <si>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</si>
  <si>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</si>
  <si>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</si>
  <si>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</si>
  <si>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</si>
  <si>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</si>
  <si>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</si>
  <si>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</si>
  <si>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</si>
  <si>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</si>
  <si>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</si>
  <si>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</si>
  <si>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</si>
  <si>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</si>
  <si>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</si>
  <si>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</si>
  <si>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</si>
  <si>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</si>
  <si>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</si>
  <si>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</si>
  <si>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</si>
  <si>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</si>
  <si>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</si>
  <si>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</si>
  <si>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</si>
  <si>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</si>
  <si>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</si>
  <si>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</si>
  <si>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</si>
  <si>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</si>
  <si>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</si>
  <si>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</si>
  <si>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</si>
  <si>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</si>
  <si>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</si>
  <si>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</si>
  <si>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</si>
  <si>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</si>
  <si>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</si>
  <si>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</si>
  <si>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</si>
  <si>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</si>
  <si>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</si>
  <si>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</si>
  <si>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</si>
  <si>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</si>
  <si>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</si>
  <si>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</si>
  <si>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</si>
  <si>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</si>
  <si>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</si>
  <si>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</si>
  <si>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</si>
  <si>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</si>
  <si>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</si>
  <si>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</si>
  <si>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</si>
  <si>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</si>
  <si>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</si>
  <si>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</si>
  <si>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</si>
  <si>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</si>
  <si>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</si>
  <si>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</si>
  <si>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</si>
  <si>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</si>
  <si>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</si>
  <si>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</si>
  <si>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</si>
  <si>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</si>
  <si>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</si>
  <si>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</si>
  <si>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</si>
  <si>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</si>
  <si>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</si>
  <si>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</si>
  <si>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</si>
  <si>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</si>
  <si>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</si>
  <si>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</si>
  <si>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</si>
  <si>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</si>
  <si>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</si>
  <si>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</si>
  <si>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</si>
  <si>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</si>
  <si>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</si>
  <si>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</si>
  <si>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</si>
  <si>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</si>
  <si>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</si>
  <si>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</si>
  <si>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</si>
  <si>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</si>
  <si>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</si>
  <si>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</si>
  <si>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</si>
  <si>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</si>
  <si>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</si>
  <si>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</si>
  <si>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</si>
  <si>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</si>
  <si>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</si>
  <si>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</si>
  <si>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</si>
  <si>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</si>
  <si>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</si>
  <si>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</si>
  <si>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</si>
  <si>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</si>
  <si>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</si>
  <si>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</si>
  <si>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</si>
  <si>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</si>
  <si>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</si>
  <si>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</si>
  <si>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</si>
  <si>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</si>
  <si>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</si>
  <si>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</si>
  <si>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</si>
  <si>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</si>
  <si>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</si>
  <si>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</si>
  <si>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</si>
  <si>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</si>
  <si>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</si>
  <si>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</si>
  <si>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</si>
  <si>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</si>
  <si>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</si>
  <si>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</si>
  <si>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</si>
  <si>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</si>
  <si>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</si>
  <si>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</si>
  <si>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</si>
  <si>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</si>
  <si>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</si>
  <si>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</si>
  <si>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</si>
  <si>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</si>
  <si>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</si>
  <si>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</si>
  <si>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</si>
  <si>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</si>
  <si>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</si>
  <si>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</si>
  <si>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</si>
  <si>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</si>
  <si>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</si>
  <si>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</si>
  <si>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</si>
  <si>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</si>
  <si>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</si>
  <si>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</si>
  <si>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</si>
  <si>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</si>
  <si>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</si>
  <si>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</si>
  <si>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</si>
  <si>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</si>
  <si>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</si>
  <si>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</si>
  <si>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</si>
  <si>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</si>
  <si>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</si>
  <si>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</si>
  <si>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</si>
  <si>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</si>
  <si>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</si>
  <si>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</si>
  <si>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</si>
  <si>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</si>
  <si>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</si>
  <si>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</si>
  <si>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</si>
  <si>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</si>
  <si>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</si>
  <si>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</si>
  <si>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</si>
  <si>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</si>
  <si>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</si>
  <si>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</si>
  <si>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</si>
  <si>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</si>
  <si>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</si>
  <si>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</si>
  <si>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</si>
  <si>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</si>
  <si>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</si>
  <si>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</si>
  <si>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</si>
  <si>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</si>
  <si>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</si>
  <si>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</si>
  <si>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</si>
  <si>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</si>
  <si>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</si>
  <si>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</si>
  <si>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</si>
  <si>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</si>
  <si>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</si>
  <si>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</si>
  <si>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</si>
  <si>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</si>
  <si>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</si>
  <si>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</si>
  <si>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</si>
  <si>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</si>
  <si>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</si>
  <si>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</si>
  <si>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</si>
  <si>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</si>
  <si>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</si>
  <si>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</si>
  <si>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</si>
  <si>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</si>
  <si>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</si>
  <si>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</si>
  <si>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</si>
  <si>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</si>
  <si>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</si>
  <si>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</si>
  <si>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</si>
  <si>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</si>
  <si>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</si>
  <si>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</si>
  <si>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</si>
  <si>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</si>
  <si>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</si>
  <si>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</si>
  <si>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</si>
  <si>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</si>
  <si>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</si>
  <si>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</si>
  <si>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</si>
  <si>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</si>
  <si>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</si>
  <si>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</si>
  <si>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</si>
  <si>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</si>
  <si>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</si>
  <si>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</si>
  <si>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</si>
  <si>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</si>
  <si>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</si>
  <si>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</si>
  <si>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</si>
  <si>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</si>
  <si>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</si>
  <si>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</si>
  <si>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</si>
  <si>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</si>
  <si>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</si>
  <si>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</si>
  <si>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</si>
  <si>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</si>
  <si>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</si>
  <si>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</si>
  <si>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</si>
  <si>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</si>
  <si>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</si>
  <si>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</si>
  <si>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</si>
  <si>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</si>
  <si>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</si>
  <si>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</si>
  <si>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</si>
  <si>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</si>
  <si>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</si>
  <si>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</si>
  <si>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</si>
  <si>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</si>
  <si>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</si>
  <si>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</si>
  <si>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</si>
  <si>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</si>
  <si>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</si>
  <si>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</si>
  <si>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</si>
  <si>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</si>
  <si>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</si>
  <si>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</si>
  <si>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</si>
  <si>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</si>
  <si>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</si>
  <si>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</si>
  <si>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</si>
  <si>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</si>
  <si>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</si>
  <si>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</si>
  <si>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</si>
  <si>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</si>
  <si>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</si>
  <si>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</si>
  <si>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</si>
  <si>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</si>
  <si>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</si>
  <si>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</si>
  <si>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</si>
  <si>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</si>
  <si>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</si>
  <si>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</si>
  <si>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</si>
  <si>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</si>
  <si>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</si>
  <si>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</si>
  <si>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</si>
  <si>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</si>
  <si>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</si>
  <si>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</si>
  <si>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</si>
  <si>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</si>
  <si>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</si>
  <si>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</si>
  <si>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</si>
  <si>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</si>
  <si>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</si>
  <si>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</si>
  <si>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</si>
  <si>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</si>
  <si>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</si>
  <si>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</si>
  <si>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</si>
  <si>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</si>
  <si>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</si>
  <si>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</si>
  <si>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</si>
  <si>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</si>
  <si>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</si>
  <si>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</si>
  <si>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</si>
  <si>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</si>
  <si>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</si>
  <si>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</si>
  <si>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</si>
  <si>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</si>
  <si>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</si>
  <si>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</si>
  <si>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</si>
  <si>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</si>
  <si>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</si>
  <si>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</si>
  <si>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</si>
  <si>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</si>
  <si>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</si>
  <si>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</si>
  <si>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</si>
  <si>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</si>
  <si>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</si>
  <si>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</si>
  <si>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</si>
  <si>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</si>
  <si>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</si>
  <si>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</si>
  <si>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</si>
  <si>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</si>
  <si>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</si>
  <si>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</si>
  <si>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</si>
  <si>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</si>
  <si>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</si>
  <si>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</si>
  <si>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</si>
  <si>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</si>
  <si>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</si>
  <si>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</si>
  <si>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</si>
  <si>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</si>
  <si>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</si>
  <si>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</si>
  <si>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</si>
  <si>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</si>
  <si>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</si>
  <si>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</si>
  <si>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</si>
  <si>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</si>
  <si>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</si>
  <si>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</si>
  <si>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</si>
  <si>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</si>
  <si>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</si>
  <si>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</si>
  <si>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</si>
  <si>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</si>
  <si>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</si>
  <si>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</si>
  <si>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</si>
  <si>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</si>
  <si>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</si>
  <si>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</si>
  <si>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</si>
  <si>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</si>
  <si>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</si>
  <si>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</si>
  <si>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</si>
  <si>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</si>
  <si>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</si>
  <si>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</si>
  <si>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</si>
  <si>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</si>
  <si>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</si>
  <si>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</si>
  <si>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</si>
  <si>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</si>
  <si>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</si>
  <si>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</si>
  <si>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</si>
  <si>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</si>
  <si>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</si>
  <si>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</si>
  <si>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</si>
  <si>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</si>
  <si>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</si>
  <si>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</si>
  <si>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</si>
  <si>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</si>
  <si>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</si>
  <si>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</si>
  <si>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</si>
  <si>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</si>
  <si>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</si>
  <si>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</si>
  <si>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</si>
  <si>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</si>
  <si>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</si>
  <si>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</si>
  <si>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</si>
  <si>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</si>
  <si>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</si>
  <si>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</si>
  <si>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</si>
  <si>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</si>
  <si>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</si>
  <si>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</si>
  <si>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</si>
  <si>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</si>
  <si>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</si>
  <si>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</si>
  <si>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</si>
  <si>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</si>
  <si>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</si>
  <si>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</si>
  <si>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</si>
  <si>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</si>
  <si>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</si>
  <si>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</si>
  <si>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</si>
  <si>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</si>
  <si>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</si>
  <si>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</si>
  <si>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</si>
  <si>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</si>
  <si>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</si>
  <si>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</si>
  <si>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</si>
  <si>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</si>
  <si>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</si>
  <si>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</si>
  <si>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</si>
  <si>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</si>
  <si>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</si>
  <si>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</si>
  <si>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</si>
  <si>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</si>
  <si>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</si>
  <si>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</si>
  <si>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</si>
  <si>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</si>
  <si>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</si>
  <si>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</si>
  <si>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</si>
  <si>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</si>
  <si>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</si>
  <si>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</si>
  <si>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</si>
  <si>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</si>
  <si>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</si>
  <si>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</si>
  <si>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</si>
  <si>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</si>
  <si>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</si>
  <si>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</si>
  <si>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</si>
  <si>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</si>
  <si>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</si>
  <si>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</si>
  <si>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</si>
  <si>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</si>
  <si>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</si>
  <si>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</si>
  <si>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</si>
  <si>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</si>
  <si>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</si>
  <si>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</si>
  <si>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</si>
  <si>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</si>
  <si>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</si>
  <si>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</si>
  <si>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</si>
  <si>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</si>
  <si>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</si>
  <si>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</si>
  <si>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</si>
  <si>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</si>
  <si>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</si>
  <si>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</si>
  <si>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</si>
  <si>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</si>
  <si>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</si>
  <si>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</si>
  <si>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</si>
  <si>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</si>
  <si>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</si>
  <si>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</si>
  <si>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</si>
  <si>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</si>
  <si>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</si>
  <si>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</si>
  <si>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</si>
  <si>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</si>
  <si>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</si>
  <si>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</si>
  <si>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</si>
  <si>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</si>
  <si>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</si>
  <si>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</si>
  <si>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</si>
  <si>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</si>
  <si>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</si>
  <si>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</si>
  <si>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</si>
  <si>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</si>
  <si>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</si>
  <si>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</si>
  <si>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</si>
  <si>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</si>
  <si>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</si>
  <si>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</si>
  <si>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</si>
  <si>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</si>
  <si>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</si>
  <si>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</si>
  <si>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</si>
  <si>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</si>
  <si>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</si>
  <si>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</si>
  <si>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</si>
  <si>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</si>
  <si>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</si>
  <si>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</si>
  <si>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</si>
  <si>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</si>
  <si>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</si>
  <si>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</si>
  <si>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</si>
  <si>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</si>
  <si>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</si>
  <si>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</si>
  <si>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</si>
  <si>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</si>
  <si>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</si>
  <si>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</si>
  <si>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</si>
  <si>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</si>
  <si>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</si>
  <si>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</si>
  <si>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</si>
  <si>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</si>
  <si>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</si>
  <si>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</si>
  <si>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</si>
  <si>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</si>
  <si>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</si>
  <si>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</si>
  <si>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</si>
  <si>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</si>
  <si>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</si>
  <si>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</si>
  <si>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</si>
  <si>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</si>
  <si>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</si>
  <si>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</si>
  <si>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</si>
  <si>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</si>
  <si>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</si>
  <si>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</si>
  <si>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</si>
  <si>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</si>
  <si>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</si>
  <si>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</si>
  <si>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</si>
  <si>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</si>
  <si>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</si>
  <si>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</si>
  <si>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</si>
  <si>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</si>
  <si>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</si>
  <si>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</si>
  <si>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</si>
  <si>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</si>
  <si>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</si>
  <si>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</si>
  <si>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</si>
  <si>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</si>
  <si>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</si>
  <si>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</si>
  <si>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</si>
  <si>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</si>
  <si>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</si>
  <si>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</si>
  <si>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</si>
  <si>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</si>
  <si>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</si>
  <si>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</si>
  <si>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</si>
  <si>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</si>
  <si>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</si>
  <si>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</si>
  <si>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</si>
  <si>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</si>
  <si>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</si>
  <si>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</si>
  <si>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</si>
  <si>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</si>
  <si>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</si>
  <si>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</si>
  <si>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</si>
  <si>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</si>
  <si>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</si>
  <si>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</si>
  <si>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</si>
  <si>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</si>
  <si>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</si>
  <si>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</si>
  <si>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</si>
  <si>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</si>
  <si>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</si>
  <si>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</si>
  <si>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</si>
  <si>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</si>
  <si>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</si>
  <si>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</si>
  <si>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</si>
  <si>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</si>
  <si>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</si>
  <si>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</si>
  <si>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</si>
  <si>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</si>
  <si>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</si>
  <si>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</si>
  <si>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</si>
  <si>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</si>
  <si>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</si>
  <si>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</si>
  <si>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</si>
  <si>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</si>
  <si>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</si>
  <si>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</si>
  <si>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</si>
  <si>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</si>
  <si>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</si>
  <si>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</si>
  <si>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</si>
  <si>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</si>
  <si>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</si>
  <si>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</si>
  <si>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</si>
  <si>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</si>
  <si>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</si>
  <si>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</si>
  <si>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</si>
  <si>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</si>
  <si>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</si>
  <si>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</si>
  <si>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</si>
  <si>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</si>
  <si>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</si>
  <si>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</si>
  <si>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</si>
  <si>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</si>
  <si>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</si>
  <si>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</si>
  <si>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</si>
  <si>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</si>
  <si>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</si>
  <si>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</si>
  <si>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</si>
  <si>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</si>
  <si>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</si>
  <si>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</si>
  <si>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</si>
  <si>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</si>
  <si>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</si>
  <si>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</si>
  <si>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</si>
  <si>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</si>
  <si>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</si>
  <si>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</si>
  <si>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</si>
  <si>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</si>
  <si>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</si>
  <si>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</si>
  <si>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</si>
  <si>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</si>
  <si>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</si>
  <si>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</si>
  <si>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</si>
  <si>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</si>
  <si>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</si>
  <si>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</si>
  <si>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</si>
  <si>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</si>
  <si>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</si>
  <si>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</si>
  <si>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</si>
  <si>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</si>
  <si>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</si>
  <si>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</si>
  <si>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</si>
  <si>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</si>
  <si>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</si>
  <si>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</si>
  <si>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</si>
  <si>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</si>
  <si>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</si>
  <si>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</si>
  <si>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</si>
  <si>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</si>
  <si>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</si>
  <si>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</si>
  <si>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</si>
  <si>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</si>
  <si>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</si>
  <si>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</si>
  <si>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</si>
  <si>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</si>
  <si>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</si>
  <si>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</si>
  <si>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</si>
  <si>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</si>
  <si>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</si>
  <si>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</si>
  <si>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</si>
  <si>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</si>
  <si>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</si>
  <si>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</si>
  <si>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</si>
  <si>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</si>
  <si>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</si>
  <si>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</si>
  <si>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</si>
  <si>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</si>
  <si>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</si>
  <si>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</si>
  <si>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</si>
  <si>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</si>
  <si>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</si>
  <si>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</si>
  <si>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</si>
  <si>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</si>
  <si>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</si>
  <si>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</si>
  <si>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</si>
  <si>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</si>
  <si>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</si>
  <si>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</si>
  <si>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</si>
  <si>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</si>
  <si>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</si>
  <si>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</si>
  <si>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</si>
  <si>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</si>
  <si>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</si>
  <si>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</si>
  <si>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</si>
  <si>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</si>
  <si>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</si>
  <si>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</si>
  <si>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</si>
  <si>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</si>
  <si>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</si>
  <si>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</si>
  <si>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</si>
  <si>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</si>
  <si>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</si>
  <si>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</si>
  <si>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</si>
  <si>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</si>
  <si>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</si>
  <si>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</si>
  <si>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</si>
  <si>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</si>
  <si>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</si>
  <si>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</si>
  <si>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</si>
  <si>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</si>
  <si>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</si>
  <si>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</si>
  <si>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</si>
  <si>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</si>
  <si>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</si>
  <si>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</si>
  <si>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</si>
  <si>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</si>
  <si>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</si>
  <si>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</si>
  <si>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</si>
  <si>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</si>
  <si>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</si>
  <si>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</si>
  <si>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</si>
  <si>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</si>
  <si>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</si>
  <si>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</si>
  <si>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</si>
  <si>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</si>
  <si>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</si>
  <si>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</si>
  <si>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</si>
  <si>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</si>
  <si>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</si>
  <si>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</si>
  <si>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</si>
  <si>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</si>
  <si>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</si>
  <si>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</si>
  <si>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</si>
  <si>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</si>
  <si>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</si>
  <si>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</si>
  <si>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</si>
  <si>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</si>
  <si>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</si>
  <si>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</si>
  <si>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</si>
  <si>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</si>
  <si>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</si>
  <si>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</si>
  <si>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</si>
  <si>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</si>
  <si>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</si>
  <si>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</si>
  <si>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</si>
  <si>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</si>
  <si>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</si>
  <si>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</si>
  <si>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</si>
  <si>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</si>
  <si>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</si>
  <si>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</si>
  <si>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</si>
  <si>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</si>
  <si>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</si>
  <si>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</si>
  <si>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</si>
  <si>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</si>
  <si>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</si>
  <si>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</si>
  <si>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</si>
  <si>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</si>
  <si>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</si>
  <si>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</si>
  <si>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</si>
  <si>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</si>
  <si>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</si>
  <si>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</si>
  <si>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</si>
  <si>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</si>
  <si>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</si>
  <si>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</si>
  <si>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</si>
  <si>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</si>
  <si>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</si>
  <si>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</si>
  <si>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</si>
  <si>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</si>
  <si>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</si>
  <si>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</si>
  <si>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</si>
  <si>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</si>
  <si>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</si>
  <si>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</si>
  <si>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</si>
  <si>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</si>
  <si>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</si>
  <si>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</si>
  <si>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</si>
  <si>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</si>
  <si>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</si>
  <si>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</si>
  <si>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</si>
  <si>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</si>
  <si>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</si>
  <si>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</si>
  <si>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</si>
  <si>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</si>
  <si>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</si>
  <si>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</si>
  <si>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</si>
  <si>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</si>
  <si>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</si>
  <si>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</si>
  <si>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</si>
  <si>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</si>
  <si>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</si>
  <si>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</si>
  <si>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</si>
  <si>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</si>
  <si>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</si>
  <si>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</si>
  <si>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</si>
  <si>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</si>
  <si>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</si>
  <si>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</si>
  <si>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</si>
  <si>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</si>
  <si>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</si>
  <si>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</si>
  <si>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</si>
  <si>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</si>
  <si>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</si>
  <si>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</si>
  <si>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</si>
  <si>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</si>
  <si>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</si>
  <si>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</si>
  <si>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</si>
  <si>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</si>
  <si>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</si>
  <si>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</si>
  <si>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</si>
  <si>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</si>
  <si>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</si>
  <si>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</si>
  <si>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</si>
  <si>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</si>
  <si>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</si>
  <si>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</si>
  <si>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</si>
  <si>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</si>
  <si>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</si>
  <si>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</si>
  <si>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</si>
  <si>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</si>
  <si>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</si>
  <si>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</si>
  <si>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</si>
  <si>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</si>
  <si>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</si>
  <si>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</si>
  <si>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</si>
  <si>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</si>
  <si>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</si>
  <si>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</si>
  <si>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</si>
  <si>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</si>
  <si>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</si>
  <si>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</si>
  <si>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</si>
  <si>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</si>
  <si>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</si>
  <si>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</si>
  <si>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</si>
  <si>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</si>
  <si>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</si>
  <si>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</si>
  <si>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</si>
  <si>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</si>
  <si>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</si>
  <si>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</si>
  <si>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</si>
  <si>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</si>
  <si>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</si>
  <si>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</si>
  <si>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</si>
  <si>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</si>
  <si>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</si>
  <si>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</si>
  <si>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</si>
  <si>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</si>
  <si>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</si>
  <si>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</si>
  <si>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</si>
  <si>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</si>
  <si>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</si>
  <si>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</si>
  <si>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</si>
  <si>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</si>
  <si>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</si>
  <si>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</si>
  <si>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</si>
  <si>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</si>
  <si>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</si>
  <si>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</si>
  <si>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</si>
  <si>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</si>
  <si>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</si>
  <si>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</si>
  <si>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</si>
  <si>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</si>
  <si>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</si>
  <si>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</si>
  <si>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</si>
  <si>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</si>
  <si>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</si>
  <si>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</si>
  <si>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</si>
  <si>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</si>
  <si>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</si>
  <si>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</si>
  <si>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</si>
  <si>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</si>
  <si>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</si>
  <si>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</si>
  <si>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</si>
  <si>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</si>
  <si>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</si>
  <si>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</si>
  <si>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</si>
  <si>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</si>
  <si>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</si>
  <si>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</si>
  <si>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</si>
  <si>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</si>
  <si>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</si>
  <si>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</si>
  <si>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</si>
  <si>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</si>
  <si>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</si>
  <si>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</si>
  <si>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</si>
  <si>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</si>
  <si>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</si>
  <si>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</si>
  <si>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</si>
  <si>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</si>
  <si>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</si>
  <si>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</si>
  <si>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</si>
  <si>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</si>
  <si>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</si>
  <si>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</si>
  <si>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</si>
  <si>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</si>
  <si>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</si>
  <si>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</si>
  <si>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</si>
  <si>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</si>
  <si>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</si>
  <si>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</si>
  <si>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</si>
  <si>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</si>
  <si>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</si>
  <si>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</si>
  <si>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</si>
  <si>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</si>
  <si>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</si>
  <si>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</si>
  <si>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</si>
  <si>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</si>
  <si>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</si>
  <si>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</si>
  <si>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</si>
  <si>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</si>
  <si>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</si>
  <si>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</si>
  <si>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</si>
  <si>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</si>
  <si>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</si>
  <si>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</si>
  <si>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</si>
  <si>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</si>
  <si>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</si>
  <si>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</si>
  <si>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</si>
  <si>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</si>
  <si>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</si>
  <si>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</si>
  <si>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</si>
  <si>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</si>
  <si>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</si>
  <si>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</si>
  <si>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</si>
  <si>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</si>
  <si>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</si>
  <si>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</si>
  <si>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</si>
  <si>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</si>
  <si>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</si>
  <si>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</si>
  <si>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</si>
  <si>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</si>
  <si>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</si>
  <si>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</si>
  <si>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</si>
  <si>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</si>
  <si>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</si>
  <si>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</si>
  <si>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</si>
  <si>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</si>
  <si>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</si>
  <si>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</si>
  <si>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</si>
  <si>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</si>
  <si>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</si>
  <si>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</si>
  <si>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</si>
  <si>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</si>
  <si>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</si>
  <si>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</si>
  <si>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</si>
  <si>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</si>
  <si>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</si>
  <si>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</si>
  <si>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</si>
  <si>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</si>
  <si>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</si>
  <si>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</si>
  <si>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</si>
  <si>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</si>
  <si>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</si>
  <si>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</si>
  <si>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</si>
  <si>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</si>
  <si>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</si>
  <si>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</si>
  <si>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</si>
  <si>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</si>
  <si>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</si>
  <si>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</si>
  <si>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</si>
  <si>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</si>
  <si>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</si>
  <si>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</si>
  <si>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</si>
  <si>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</si>
  <si>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</si>
  <si>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</si>
  <si>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</si>
  <si>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</si>
  <si>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</si>
  <si>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</si>
  <si>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</si>
  <si>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</si>
  <si>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</si>
  <si>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</si>
  <si>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</si>
  <si>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</si>
  <si>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</si>
  <si>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</si>
  <si>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</si>
  <si>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</si>
  <si>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</si>
  <si>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</si>
  <si>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</si>
  <si>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</si>
  <si>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</si>
  <si>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</si>
  <si>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</si>
  <si>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</si>
  <si>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</si>
  <si>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</si>
  <si>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</si>
  <si>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</si>
  <si>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</si>
  <si>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</si>
  <si>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</si>
  <si>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</si>
  <si>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</si>
  <si>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</si>
  <si>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</si>
  <si>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</si>
  <si>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</si>
  <si>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</si>
  <si>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</si>
  <si>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</si>
  <si>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</si>
  <si>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</si>
  <si>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</si>
  <si>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</si>
  <si>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</si>
  <si>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</si>
  <si>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</si>
  <si>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</si>
  <si>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</si>
  <si>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</si>
  <si>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</si>
  <si>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</si>
  <si>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</si>
  <si>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</si>
  <si>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</si>
  <si>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</si>
  <si>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</si>
  <si>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</si>
  <si>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</si>
  <si>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</si>
  <si>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</si>
  <si>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</si>
  <si>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</si>
  <si>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</si>
  <si>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</si>
  <si>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</si>
  <si>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</si>
  <si>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</si>
  <si>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</si>
  <si>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</si>
  <si>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</si>
  <si>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</si>
  <si>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</si>
  <si>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</si>
  <si>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</si>
  <si>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</si>
  <si>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</si>
  <si>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</si>
  <si>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</si>
  <si>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</si>
  <si>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</si>
  <si>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</si>
  <si>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</si>
  <si>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</si>
  <si>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</si>
  <si>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</si>
  <si>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</si>
  <si>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</si>
  <si>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</si>
  <si>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</si>
  <si>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</si>
  <si>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</si>
  <si>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</si>
  <si>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</si>
  <si>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</si>
  <si>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</si>
  <si>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</si>
  <si>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</si>
  <si>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</si>
  <si>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</si>
  <si>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</si>
  <si>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</si>
  <si>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</si>
  <si>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</si>
  <si>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</si>
  <si>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</si>
  <si>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</si>
  <si>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</si>
  <si>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</si>
  <si>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</si>
  <si>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</si>
  <si>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</si>
  <si>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</si>
  <si>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</si>
  <si>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</si>
  <si>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</si>
  <si>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</si>
  <si>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</si>
  <si>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</si>
  <si>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</si>
  <si>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</si>
  <si>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</si>
  <si>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</si>
  <si>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</si>
  <si>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</si>
  <si>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</si>
  <si>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</si>
  <si>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</si>
  <si>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</si>
  <si>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</si>
  <si>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</si>
  <si>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</si>
  <si>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</si>
  <si>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</si>
  <si>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</si>
  <si>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</si>
  <si>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</si>
  <si>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</si>
  <si>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</si>
  <si>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</si>
  <si>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</si>
  <si>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</si>
  <si>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</si>
  <si>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</si>
  <si>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</si>
  <si>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</si>
  <si>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</si>
  <si>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</si>
  <si>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</si>
  <si>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</si>
  <si>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</si>
  <si>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</si>
  <si>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</si>
  <si>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</si>
  <si>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</si>
  <si>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</si>
  <si>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</si>
  <si>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</si>
  <si>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</si>
  <si>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</si>
  <si>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</si>
  <si>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</si>
  <si>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</si>
  <si>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</si>
  <si>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</si>
  <si>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</si>
  <si>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</si>
  <si>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</si>
  <si>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</si>
  <si>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</si>
  <si>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</si>
  <si>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</si>
  <si>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</si>
  <si>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</si>
  <si>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</si>
  <si>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</si>
  <si>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</si>
  <si>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</si>
  <si>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</si>
  <si>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</si>
  <si>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</si>
  <si>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</si>
  <si>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</si>
  <si>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</si>
  <si>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</si>
  <si>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</si>
  <si>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</si>
  <si>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</si>
  <si>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</si>
  <si>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</si>
  <si>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</si>
  <si>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</si>
  <si>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</si>
  <si>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</si>
  <si>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</si>
  <si>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</si>
  <si>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</si>
  <si>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</si>
  <si>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</si>
  <si>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</si>
  <si>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</si>
  <si>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</si>
  <si>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</si>
  <si>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</si>
  <si>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</si>
  <si>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</si>
  <si>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</si>
  <si>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</si>
  <si>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</si>
  <si>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</si>
  <si>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</si>
  <si>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</si>
  <si>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</si>
  <si>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</si>
  <si>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</si>
  <si>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</si>
  <si>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</si>
  <si>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</si>
  <si>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</si>
  <si>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</si>
  <si>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</si>
  <si>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</si>
  <si>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</si>
  <si>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</si>
  <si>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</si>
  <si>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</si>
  <si>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</si>
  <si>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</si>
  <si>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</si>
  <si>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</si>
  <si>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</si>
  <si>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</si>
  <si>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</si>
  <si>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</si>
  <si>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</si>
  <si>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</si>
  <si>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</si>
  <si>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</si>
  <si>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</si>
  <si>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</si>
  <si>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</si>
  <si>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</si>
  <si>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</si>
  <si>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</si>
  <si>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</si>
  <si>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</si>
  <si>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</si>
  <si>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</si>
  <si>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</si>
  <si>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</si>
  <si>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</si>
  <si>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</si>
  <si>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</si>
  <si>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</si>
  <si>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</si>
  <si>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</si>
  <si>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</si>
  <si>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</si>
  <si>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</si>
  <si>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</si>
  <si>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</si>
  <si>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</si>
  <si>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</si>
  <si>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</si>
  <si>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</si>
  <si>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</si>
  <si>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</si>
  <si>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</si>
  <si>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</si>
  <si>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</si>
  <si>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</si>
  <si>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</si>
  <si>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</si>
  <si>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</si>
  <si>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</si>
  <si>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</si>
  <si>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</si>
  <si>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</si>
  <si>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</si>
  <si>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</si>
  <si>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</si>
  <si>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</si>
  <si>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</si>
  <si>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</si>
  <si>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</si>
  <si>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</si>
  <si>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</si>
  <si>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</si>
  <si>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</si>
  <si>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</si>
  <si>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</si>
  <si>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</si>
  <si>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</si>
  <si>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</si>
  <si>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</si>
  <si>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</si>
  <si>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</si>
  <si>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</si>
  <si>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</si>
  <si>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</si>
  <si>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</si>
  <si>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</si>
  <si>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</si>
  <si>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</si>
  <si>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</si>
  <si>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</si>
  <si>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</si>
  <si>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</si>
  <si>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</si>
  <si>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</si>
  <si>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</si>
  <si>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</si>
  <si>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</si>
  <si>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</si>
  <si>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</si>
  <si>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</si>
  <si>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</si>
  <si>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</si>
  <si>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</si>
  <si>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</si>
  <si>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</si>
  <si>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</si>
  <si>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</si>
  <si>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</si>
  <si>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</si>
  <si>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</si>
  <si>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</si>
  <si>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</si>
  <si>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</si>
  <si>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</si>
  <si>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</si>
  <si>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</si>
  <si>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</si>
  <si>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</si>
  <si>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</si>
  <si>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</si>
  <si>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</si>
  <si>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</si>
  <si>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</si>
  <si>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</si>
  <si>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</si>
  <si>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</si>
  <si>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</si>
  <si>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</si>
  <si>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</si>
  <si>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</si>
  <si>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</si>
  <si>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</si>
  <si>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</si>
  <si>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</si>
  <si>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</si>
  <si>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</si>
  <si>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</si>
  <si>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</si>
  <si>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</si>
  <si>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</si>
  <si>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</si>
  <si>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</si>
  <si>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</si>
  <si>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</si>
  <si>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</si>
  <si>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</si>
  <si>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</si>
  <si>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</si>
  <si>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</si>
  <si>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</si>
  <si>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</si>
  <si>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</si>
  <si>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</si>
  <si>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</si>
  <si>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</si>
  <si>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</si>
  <si>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</si>
  <si>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</si>
  <si>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</si>
  <si>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</si>
  <si>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</si>
  <si>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</si>
  <si>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</si>
  <si>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</si>
  <si>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</si>
  <si>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</si>
  <si>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</si>
  <si>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</si>
  <si>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</si>
  <si>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</si>
  <si>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</si>
  <si>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</si>
  <si>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</si>
  <si>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</si>
  <si>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</si>
  <si>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</si>
  <si>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</si>
  <si>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</si>
  <si>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</si>
  <si>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</si>
  <si>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</si>
  <si>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</si>
  <si>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</si>
  <si>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</si>
  <si>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</si>
  <si>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</si>
  <si>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</si>
  <si>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</si>
  <si>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</si>
  <si>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</si>
  <si>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</si>
  <si>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</si>
  <si>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</si>
  <si>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</si>
  <si>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</si>
  <si>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</si>
  <si>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</si>
  <si>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</si>
  <si>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</si>
  <si>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</si>
  <si>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</si>
  <si>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</si>
  <si>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</si>
  <si>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</si>
  <si>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</si>
  <si>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</si>
  <si>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</si>
  <si>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</si>
  <si>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</si>
  <si>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</si>
  <si>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</si>
  <si>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</si>
  <si>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</si>
  <si>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</si>
  <si>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</si>
  <si>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</si>
  <si>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</si>
  <si>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</si>
  <si>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</si>
  <si>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</si>
  <si>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</si>
  <si>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</si>
  <si>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</si>
  <si>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</si>
  <si>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</si>
  <si>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</si>
  <si>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</si>
  <si>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</si>
  <si>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</si>
  <si>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</si>
  <si>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</si>
  <si>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</si>
  <si>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</si>
  <si>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</si>
  <si>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</si>
  <si>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</si>
  <si>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</si>
  <si>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</si>
  <si>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</si>
  <si>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</si>
  <si>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</si>
  <si>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</si>
  <si>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</si>
  <si>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</si>
  <si>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</si>
  <si>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</si>
  <si>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</si>
  <si>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</si>
  <si>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</si>
  <si>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</si>
  <si>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</si>
  <si>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</si>
  <si>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</si>
  <si>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</si>
  <si>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</si>
  <si>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</si>
  <si>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</si>
  <si>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</si>
  <si>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</si>
  <si>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</si>
  <si>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</si>
  <si>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</si>
  <si>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</si>
  <si>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</si>
  <si>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</si>
  <si>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</si>
  <si>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</si>
  <si>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</si>
  <si>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</si>
  <si>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</si>
  <si>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</si>
  <si>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</si>
  <si>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</si>
  <si>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</si>
  <si>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</si>
  <si>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</si>
  <si>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</si>
  <si>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</si>
  <si>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</si>
  <si>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</si>
  <si>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</si>
  <si>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</si>
  <si>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</si>
  <si>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</si>
  <si>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</si>
  <si>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</si>
  <si>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</si>
  <si>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</si>
  <si>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</si>
  <si>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</si>
  <si>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</si>
  <si>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</si>
  <si>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</si>
  <si>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</si>
  <si>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</si>
  <si>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</si>
  <si>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</si>
  <si>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</si>
  <si>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</si>
  <si>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</si>
  <si>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</si>
  <si>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</si>
  <si>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</si>
  <si>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</si>
  <si>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</si>
  <si>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</si>
  <si>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</si>
  <si>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</si>
  <si>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</si>
  <si>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</si>
  <si>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</si>
  <si>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</si>
  <si>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</si>
  <si>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</si>
  <si>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</si>
  <si>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</si>
  <si>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</si>
  <si>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</si>
  <si>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</si>
  <si>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</si>
  <si>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</si>
  <si>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</si>
  <si>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</si>
  <si>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</si>
  <si>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</si>
  <si>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</si>
  <si>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</si>
  <si>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</si>
  <si>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</si>
  <si>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</si>
  <si>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</si>
  <si>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</si>
  <si>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</si>
  <si>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</si>
  <si>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</si>
  <si>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</si>
  <si>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</si>
  <si>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</si>
  <si>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</si>
  <si>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</si>
  <si>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</si>
  <si>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</si>
  <si>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</si>
  <si>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</si>
  <si>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</si>
  <si>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</si>
  <si>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</si>
  <si>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</si>
  <si>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</si>
  <si>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</si>
  <si>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</si>
  <si>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</si>
  <si>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</si>
  <si>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</si>
  <si>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</si>
  <si>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</si>
  <si>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</si>
  <si>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</si>
  <si>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</si>
  <si>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</si>
  <si>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</si>
  <si>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</si>
  <si>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</si>
  <si>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</si>
  <si>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</si>
  <si>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</si>
  <si>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</si>
  <si>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</si>
  <si>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</si>
  <si>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</si>
  <si>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</si>
  <si>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</si>
  <si>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</si>
  <si>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</si>
  <si>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</si>
  <si>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</si>
  <si>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</si>
  <si>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</si>
  <si>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</si>
  <si>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</si>
  <si>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</si>
  <si>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</si>
  <si>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</si>
  <si>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</si>
  <si>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</si>
  <si>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</si>
  <si>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</si>
  <si>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</si>
  <si>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</si>
  <si>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</si>
  <si>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</si>
  <si>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</si>
  <si>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</si>
  <si>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</si>
  <si>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</si>
  <si>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</si>
  <si>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</si>
  <si>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</si>
  <si>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</si>
  <si>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</si>
  <si>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</si>
  <si>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</si>
  <si>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</si>
  <si>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</si>
  <si>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</si>
  <si>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</si>
  <si>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</si>
  <si>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</si>
  <si>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</si>
  <si>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</si>
  <si>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</si>
  <si>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</si>
  <si>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</si>
  <si>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</si>
  <si>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</si>
  <si>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</si>
  <si>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</si>
  <si>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</si>
  <si>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</si>
  <si>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</si>
  <si>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</si>
  <si>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</si>
  <si>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</si>
  <si>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</si>
  <si>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</si>
  <si>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</si>
  <si>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</si>
  <si>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</si>
  <si>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</si>
  <si>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</si>
  <si>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</si>
  <si>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</si>
  <si>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</si>
  <si>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</si>
  <si>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</si>
  <si>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</si>
  <si>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</si>
  <si>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</si>
  <si>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</si>
  <si>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</si>
  <si>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</si>
  <si>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</si>
  <si>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</si>
  <si>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</si>
  <si>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</si>
  <si>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</si>
  <si>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</si>
  <si>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</si>
  <si>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</si>
  <si>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</si>
  <si>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</si>
  <si>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</si>
  <si>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</si>
  <si>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</si>
  <si>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</si>
  <si>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</si>
  <si>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</si>
  <si>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</si>
  <si>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</si>
  <si>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</si>
  <si>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</si>
  <si>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</si>
  <si>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</si>
  <si>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</si>
  <si>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</si>
  <si>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</si>
  <si>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</si>
  <si>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</si>
  <si>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</si>
  <si>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</si>
  <si>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</si>
  <si>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</si>
  <si>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</si>
  <si>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</si>
  <si>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</si>
  <si>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</si>
  <si>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</si>
  <si>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</si>
  <si>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</si>
  <si>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</si>
  <si>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</si>
  <si>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</si>
  <si>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</si>
  <si>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</si>
  <si>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</si>
  <si>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</si>
  <si>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</si>
  <si>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</si>
  <si>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</si>
  <si>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</si>
  <si>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</si>
  <si>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</si>
  <si>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</si>
  <si>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</si>
  <si>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</si>
  <si>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</si>
  <si>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</si>
  <si>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</si>
  <si>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</si>
  <si>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</si>
  <si>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</si>
  <si>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</si>
  <si>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</si>
  <si>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</si>
  <si>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</si>
  <si>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</si>
  <si>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</si>
  <si>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</si>
  <si>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</si>
  <si>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</si>
  <si>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</si>
  <si>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</si>
  <si>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</si>
  <si>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</si>
  <si>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</si>
  <si>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</si>
  <si>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</si>
  <si>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</si>
  <si>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</si>
  <si>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</si>
  <si>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</si>
  <si>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</si>
  <si>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</si>
  <si>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</si>
  <si>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</si>
  <si>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</si>
  <si>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</si>
  <si>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</si>
  <si>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</si>
  <si>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</si>
  <si>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</si>
  <si>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</si>
  <si>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</si>
  <si>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</si>
  <si>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</si>
  <si>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</si>
  <si>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</si>
  <si>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</si>
  <si>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</si>
  <si>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</si>
  <si>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</si>
  <si>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</si>
  <si>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</si>
  <si>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</si>
  <si>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</si>
  <si>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</si>
  <si>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</si>
  <si>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</si>
  <si>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</si>
  <si>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</si>
  <si>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</si>
  <si>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</si>
  <si>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</si>
  <si>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</si>
  <si>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</si>
  <si>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</si>
  <si>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</si>
  <si>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</si>
  <si>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</si>
  <si>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</si>
  <si>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</si>
  <si>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</si>
  <si>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</si>
  <si>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</si>
  <si>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</si>
  <si>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</si>
  <si>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</si>
  <si>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</si>
  <si>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</si>
  <si>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</si>
  <si>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</si>
  <si>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</si>
  <si>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</si>
  <si>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</si>
  <si>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</si>
  <si>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</si>
  <si>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</si>
  <si>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</si>
  <si>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</si>
  <si>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</si>
  <si>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</si>
  <si>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</si>
  <si>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</si>
  <si>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</si>
  <si>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</si>
  <si>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</si>
  <si>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</si>
  <si>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</si>
  <si>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</si>
  <si>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</si>
  <si>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</si>
  <si>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</si>
  <si>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</si>
  <si>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</si>
  <si>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</si>
  <si>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</si>
  <si>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</si>
  <si>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</si>
  <si>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</si>
  <si>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</si>
  <si>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</si>
  <si>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</si>
  <si>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</si>
  <si>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</si>
  <si>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</si>
  <si>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</si>
  <si>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</si>
  <si>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</si>
  <si>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</si>
  <si>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</si>
  <si>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</si>
  <si>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</si>
  <si>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</si>
  <si>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</si>
  <si>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</si>
  <si>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</si>
  <si>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</si>
  <si>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</si>
  <si>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</si>
  <si>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</si>
  <si>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</si>
  <si>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</si>
  <si>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</si>
  <si>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</si>
  <si>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</si>
  <si>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</si>
  <si>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</si>
  <si>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</si>
  <si>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</si>
  <si>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</si>
  <si>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</si>
  <si>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</si>
  <si>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</si>
  <si>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</si>
  <si>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</si>
  <si>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</si>
  <si>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</si>
  <si>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</si>
  <si>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</si>
  <si>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</si>
  <si>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</si>
  <si>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</si>
  <si>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</si>
  <si>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</si>
  <si>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</si>
  <si>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</si>
  <si>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</si>
  <si>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</si>
  <si>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</si>
  <si>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</si>
  <si>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</si>
  <si>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</si>
  <si>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</si>
  <si>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</si>
  <si>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</si>
  <si>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</si>
  <si>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</si>
  <si>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</si>
  <si>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</si>
  <si>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</si>
  <si>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</si>
  <si>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</si>
  <si>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</si>
  <si>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</si>
  <si>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</si>
  <si>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</si>
  <si>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</si>
  <si>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</si>
  <si>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</si>
  <si>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</si>
  <si>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</si>
  <si>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</si>
  <si>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</si>
  <si>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</si>
  <si>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</si>
  <si>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</si>
  <si>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</si>
  <si>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</si>
  <si>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</si>
  <si>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</si>
  <si>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</si>
  <si>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</si>
  <si>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</si>
  <si>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</si>
  <si>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</si>
  <si>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</si>
  <si>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</si>
  <si>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</si>
  <si>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</si>
  <si>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</si>
  <si>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</si>
  <si>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</si>
  <si>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</si>
  <si>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</si>
  <si>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</si>
  <si>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</si>
  <si>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</si>
  <si>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</si>
  <si>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</si>
  <si>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</si>
  <si>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</si>
  <si>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</si>
  <si>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</si>
  <si>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</si>
  <si>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</si>
  <si>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</si>
  <si>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</si>
  <si>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</si>
  <si>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</si>
  <si>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</si>
  <si>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</si>
  <si>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</si>
  <si>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</si>
  <si>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</si>
  <si>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</si>
  <si>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</si>
  <si>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</si>
  <si>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</si>
  <si>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</si>
  <si>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</si>
  <si>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</si>
  <si>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</si>
  <si>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</si>
  <si>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</si>
  <si>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</si>
  <si>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</si>
  <si>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</si>
  <si>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</si>
  <si>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</si>
  <si>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</si>
  <si>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</si>
  <si>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</si>
  <si>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</si>
  <si>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</si>
  <si>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</si>
  <si>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</si>
  <si>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</si>
  <si>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</si>
  <si>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</si>
  <si>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</si>
  <si>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</si>
  <si>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</si>
  <si>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</si>
  <si>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</si>
  <si>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</si>
  <si>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</si>
  <si>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</si>
  <si>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</si>
  <si>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</si>
  <si>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</si>
  <si>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</si>
  <si>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</si>
  <si>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</si>
  <si>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</si>
  <si>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</si>
  <si>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</si>
  <si>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</si>
  <si>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</si>
  <si>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</si>
  <si>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</si>
  <si>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</si>
  <si>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</si>
  <si>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</si>
  <si>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</si>
  <si>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</si>
  <si>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</si>
  <si>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</si>
  <si>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</si>
  <si>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</si>
  <si>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</si>
  <si>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</si>
  <si>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</si>
  <si>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</si>
  <si>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</si>
  <si>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</si>
  <si>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</si>
  <si>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</si>
  <si>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</si>
  <si>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</si>
  <si>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</si>
  <si>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</si>
  <si>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</si>
  <si>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</si>
  <si>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</si>
  <si>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</si>
  <si>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</si>
  <si>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</si>
  <si>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</si>
  <si>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</si>
  <si>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</si>
  <si>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</si>
  <si>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</si>
  <si>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</si>
  <si>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</si>
  <si>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</si>
  <si>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</si>
  <si>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</si>
  <si>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</si>
  <si>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</si>
  <si>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</si>
  <si>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</si>
  <si>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</si>
  <si>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</si>
  <si>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</si>
  <si>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</si>
  <si>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</si>
  <si>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</si>
  <si>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</si>
  <si>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</si>
  <si>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</si>
  <si>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</si>
  <si>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</si>
  <si>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</si>
  <si>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</si>
  <si>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</si>
  <si>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</si>
  <si>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</si>
  <si>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</si>
  <si>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</si>
  <si>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</si>
  <si>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</si>
  <si>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</si>
  <si>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</si>
  <si>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</si>
  <si>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</si>
  <si>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</si>
  <si>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</si>
  <si>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</si>
  <si>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</si>
  <si>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</si>
  <si>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</si>
  <si>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</si>
  <si>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</si>
  <si>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</si>
  <si>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</si>
  <si>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</si>
  <si>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</si>
  <si>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</si>
  <si>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</si>
  <si>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</si>
  <si>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</si>
  <si>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</si>
  <si>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</si>
  <si>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</si>
  <si>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</si>
  <si>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</si>
  <si>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</si>
  <si>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</si>
  <si>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</si>
  <si>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</si>
  <si>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</si>
  <si>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</si>
  <si>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</si>
  <si>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</si>
  <si>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</si>
  <si>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</si>
  <si>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</si>
  <si>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</si>
  <si>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</si>
  <si>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</si>
  <si>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</si>
  <si>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</si>
  <si>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</si>
  <si>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</si>
  <si>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</si>
  <si>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</si>
  <si>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</si>
  <si>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</si>
  <si>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</si>
  <si>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</si>
  <si>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</si>
  <si>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</si>
  <si>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</si>
  <si>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</si>
  <si>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</si>
  <si>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</si>
  <si>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</si>
  <si>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</si>
  <si>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</si>
  <si>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</si>
  <si>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</si>
  <si>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</si>
  <si>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</si>
  <si>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</si>
  <si>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</si>
  <si>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</si>
  <si>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</si>
  <si>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</si>
  <si>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</si>
  <si>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</si>
  <si>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</si>
  <si>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</si>
  <si>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</si>
  <si>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</si>
  <si>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</si>
  <si>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</si>
  <si>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</si>
  <si>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</si>
  <si>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</si>
  <si>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</si>
  <si>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</si>
  <si>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</si>
  <si>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</si>
  <si>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</si>
  <si>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</si>
  <si>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</si>
  <si>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</si>
  <si>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</si>
  <si>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</si>
  <si>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</si>
  <si>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</si>
  <si>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</si>
  <si>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</si>
  <si>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</si>
  <si>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</si>
  <si>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</si>
  <si>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</si>
  <si>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</si>
  <si>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</si>
  <si>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</si>
  <si>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</si>
  <si>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</si>
  <si>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</si>
  <si>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</si>
  <si>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</si>
  <si>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</si>
  <si>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</si>
  <si>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</si>
  <si>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</si>
  <si>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</si>
  <si>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</si>
  <si>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</si>
  <si>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</si>
  <si>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</si>
  <si>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</si>
  <si>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</si>
  <si>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</si>
  <si>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</si>
  <si>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</si>
  <si>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</si>
  <si>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</si>
  <si>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</si>
  <si>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</si>
  <si>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</si>
  <si>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</si>
  <si>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</si>
  <si>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</si>
  <si>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</si>
  <si>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</si>
  <si>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</si>
  <si>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</si>
  <si>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</si>
  <si>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</si>
  <si>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</si>
  <si>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</si>
  <si>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</si>
  <si>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</si>
  <si>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</si>
  <si>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</si>
  <si>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</si>
  <si>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</si>
  <si>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</si>
  <si>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</si>
  <si>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</si>
  <si>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</si>
  <si>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</si>
  <si>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</si>
  <si>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</si>
  <si>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</si>
  <si>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</si>
  <si>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</si>
  <si>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</si>
  <si>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</si>
  <si>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</si>
  <si>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</si>
  <si>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</si>
  <si>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</si>
  <si>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</si>
  <si>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</si>
  <si>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</si>
  <si>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</si>
  <si>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</si>
  <si>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</si>
  <si>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</si>
  <si>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</si>
  <si>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</si>
  <si>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</si>
  <si>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</si>
  <si>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</si>
  <si>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</si>
  <si>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</si>
  <si>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</si>
  <si>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</si>
  <si>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</si>
  <si>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</si>
  <si>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</si>
  <si>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</si>
  <si>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</si>
  <si>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</si>
  <si>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</si>
  <si>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</si>
  <si>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</si>
  <si>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</si>
  <si>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</si>
  <si>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</si>
  <si>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</si>
  <si>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</si>
  <si>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</si>
  <si>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</si>
  <si>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</si>
  <si>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</si>
  <si>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</si>
  <si>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</si>
  <si>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</si>
  <si>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</si>
  <si>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</si>
  <si>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</si>
  <si>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</si>
  <si>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</si>
  <si>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</si>
  <si>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</si>
  <si>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</si>
  <si>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</si>
  <si>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</si>
  <si>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</si>
  <si>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</si>
  <si>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</si>
  <si>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</si>
  <si>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</si>
  <si>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</si>
  <si>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</si>
  <si>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</si>
  <si>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</si>
  <si>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</si>
  <si>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</si>
  <si>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</si>
  <si>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</si>
  <si>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</si>
  <si>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</si>
  <si>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</si>
  <si>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</si>
  <si>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</si>
  <si>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</si>
  <si>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</si>
  <si>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</si>
  <si>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</si>
  <si>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</si>
  <si>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</si>
  <si>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</si>
  <si>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</si>
  <si>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</si>
  <si>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</si>
  <si>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</si>
  <si>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</si>
  <si>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</si>
  <si>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</si>
  <si>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</si>
  <si>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</si>
  <si>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</si>
  <si>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</si>
  <si>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</si>
  <si>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</si>
  <si>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</si>
  <si>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</si>
  <si>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</si>
  <si>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</si>
  <si>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</si>
  <si>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</si>
  <si>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</si>
  <si>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</si>
  <si>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</si>
  <si>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</si>
  <si>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</si>
  <si>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</si>
  <si>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</si>
  <si>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</si>
  <si>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</si>
  <si>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</si>
  <si>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</si>
  <si>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</si>
  <si>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</si>
  <si>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</si>
  <si>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</si>
  <si>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</si>
  <si>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</si>
  <si>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</si>
  <si>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</si>
  <si>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</si>
  <si>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</si>
  <si>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</si>
  <si>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</si>
  <si>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</si>
  <si>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</si>
  <si>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</si>
  <si>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</si>
  <si>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</si>
  <si>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</si>
  <si>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</si>
  <si>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</si>
  <si>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</si>
  <si>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</si>
  <si>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</si>
  <si>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</si>
  <si>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</si>
  <si>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</si>
  <si>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</si>
  <si>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</si>
  <si>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</si>
  <si>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</si>
  <si>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</si>
  <si>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</si>
  <si>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</si>
  <si>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</si>
  <si>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</si>
  <si>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</si>
  <si>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</si>
  <si>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</si>
  <si>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</si>
  <si>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</si>
  <si>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</si>
  <si>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</si>
  <si>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</si>
  <si>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</si>
  <si>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</si>
  <si>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</si>
  <si>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</si>
  <si>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</si>
  <si>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</si>
  <si>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</si>
  <si>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</si>
  <si>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</si>
  <si>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</si>
  <si>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</si>
  <si>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</si>
  <si>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</si>
  <si>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</si>
  <si>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</si>
  <si>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</si>
  <si>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</si>
  <si>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</si>
  <si>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</si>
  <si>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</si>
  <si>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</si>
  <si>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</si>
  <si>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</si>
  <si>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</si>
  <si>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</si>
  <si>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</si>
  <si>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</si>
  <si>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</si>
  <si>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</si>
  <si>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</si>
  <si>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</si>
  <si>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</si>
  <si>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</si>
  <si>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</si>
  <si>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</si>
  <si>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</si>
  <si>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</si>
  <si>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</si>
  <si>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</si>
  <si>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</si>
  <si>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</si>
  <si>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</si>
  <si>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</si>
  <si>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</si>
  <si>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</si>
  <si>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</si>
  <si>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</si>
  <si>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</si>
  <si>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</si>
  <si>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</si>
  <si>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</si>
  <si>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</si>
  <si>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</si>
  <si>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</si>
  <si>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</si>
  <si>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</si>
  <si>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</si>
  <si>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</si>
  <si>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</si>
  <si>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</si>
  <si>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</si>
  <si>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</si>
  <si>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</si>
  <si>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</si>
  <si>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</si>
  <si>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</si>
  <si>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</si>
  <si>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</si>
  <si>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</si>
  <si>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</si>
  <si>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</si>
  <si>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</si>
  <si>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</si>
  <si>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</si>
  <si>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</si>
  <si>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</si>
  <si>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</si>
  <si>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</si>
  <si>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</si>
  <si>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</si>
  <si>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</si>
  <si>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</si>
  <si>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</si>
  <si>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</si>
  <si>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</si>
  <si>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</si>
  <si>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</si>
  <si>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</si>
  <si>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</si>
  <si>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</si>
  <si>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</si>
  <si>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</si>
  <si>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</si>
  <si>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</si>
  <si>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</si>
  <si>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</si>
  <si>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</si>
  <si>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</si>
  <si>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</si>
  <si>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</si>
  <si>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</si>
  <si>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</si>
  <si>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</si>
  <si>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</si>
  <si>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</si>
  <si>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</si>
  <si>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</si>
  <si>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</si>
  <si>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</si>
  <si>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</si>
  <si>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</si>
  <si>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</si>
  <si>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</si>
  <si>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</si>
  <si>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</si>
  <si>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</si>
  <si>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</si>
  <si>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</si>
  <si>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</si>
  <si>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</si>
  <si>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</si>
  <si>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</si>
  <si>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</si>
  <si>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</si>
  <si>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</si>
  <si>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</si>
  <si>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</si>
  <si>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</si>
  <si>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</si>
  <si>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</si>
  <si>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</si>
  <si>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</si>
  <si>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</si>
  <si>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</si>
  <si>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</si>
  <si>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</si>
  <si>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</si>
  <si>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</si>
  <si>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</si>
  <si>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</si>
  <si>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</si>
  <si>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</si>
  <si>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</si>
  <si>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</si>
  <si>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</si>
  <si>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</si>
  <si>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</si>
  <si>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</si>
  <si>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</si>
  <si>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</si>
  <si>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</si>
  <si>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</si>
  <si>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</si>
  <si>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</si>
  <si>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</si>
  <si>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</si>
  <si>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</si>
  <si>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</si>
  <si>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</si>
  <si>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</si>
  <si>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</si>
  <si>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</si>
  <si>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</si>
  <si>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</si>
  <si>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</si>
  <si>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</si>
  <si>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</si>
  <si>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</si>
  <si>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</si>
  <si>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</si>
  <si>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</si>
  <si>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</si>
  <si>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</si>
  <si>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</si>
  <si>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</si>
  <si>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</si>
  <si>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</si>
  <si>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</si>
  <si>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</si>
  <si>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</si>
  <si>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</si>
  <si>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</si>
  <si>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</si>
  <si>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</si>
  <si>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</si>
  <si>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</si>
  <si>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</si>
  <si>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</si>
  <si>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</si>
  <si>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</si>
  <si>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</si>
  <si>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</si>
  <si>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</si>
  <si>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</si>
  <si>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</si>
  <si>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</si>
  <si>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</si>
  <si>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</si>
  <si>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</si>
  <si>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</si>
  <si>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</si>
  <si>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</si>
  <si>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</si>
  <si>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</si>
  <si>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</si>
  <si>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</si>
  <si>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</si>
  <si>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</si>
  <si>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</si>
  <si>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</si>
  <si>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</si>
  <si>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</si>
  <si>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</si>
  <si>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</si>
  <si>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</si>
  <si>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</si>
  <si>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</si>
  <si>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</si>
  <si>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</si>
  <si>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</si>
  <si>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</si>
  <si>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</si>
  <si>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</si>
  <si>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</si>
  <si>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</si>
  <si>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</si>
  <si>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</si>
  <si>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</si>
  <si>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</si>
  <si>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</si>
  <si>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</si>
  <si>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</si>
  <si>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</si>
  <si>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</si>
  <si>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</si>
  <si>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</si>
  <si>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</si>
  <si>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</si>
  <si>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</si>
  <si>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</si>
  <si>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</si>
  <si>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</si>
  <si>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</si>
  <si>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</si>
  <si>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</si>
  <si>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</si>
  <si>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</si>
  <si>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</si>
  <si>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</si>
  <si>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</si>
  <si>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</si>
  <si>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</si>
  <si>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</si>
  <si>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</si>
  <si>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</si>
  <si>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</si>
  <si>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</si>
  <si>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</si>
  <si>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</si>
  <si>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</si>
  <si>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</si>
  <si>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</si>
  <si>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</si>
  <si>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</si>
  <si>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</si>
  <si>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</si>
  <si>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</si>
  <si>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</si>
  <si>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</si>
  <si>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</si>
  <si>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</si>
  <si>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</si>
  <si>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</si>
  <si>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</si>
  <si>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</si>
  <si>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</si>
  <si>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</si>
  <si>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</si>
  <si>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</si>
  <si>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</si>
  <si>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</si>
  <si>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</si>
  <si>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</si>
  <si>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</si>
  <si>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</si>
  <si>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</si>
  <si>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</si>
  <si>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</si>
  <si>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</si>
  <si>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</si>
  <si>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</si>
  <si>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</si>
  <si>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</si>
  <si>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</si>
  <si>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</si>
  <si>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</si>
  <si>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</si>
  <si>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</si>
  <si>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</si>
  <si>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</si>
  <si>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</si>
  <si>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</si>
  <si>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</si>
  <si>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</si>
  <si>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</si>
  <si>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</si>
  <si>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</si>
  <si>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</si>
  <si>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</si>
  <si>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</si>
  <si>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</si>
  <si>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</si>
  <si>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</si>
  <si>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</si>
  <si>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</si>
  <si>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</si>
  <si>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</si>
  <si>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</si>
  <si>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</si>
  <si>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</si>
  <si>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</si>
  <si>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</si>
  <si>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</si>
  <si>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</si>
  <si>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</si>
  <si>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</si>
  <si>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</si>
  <si>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</si>
  <si>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</si>
  <si>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</si>
  <si>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</si>
  <si>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</si>
  <si>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</si>
  <si>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</si>
  <si>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</si>
  <si>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</si>
  <si>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</si>
  <si>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</si>
  <si>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</si>
  <si>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</si>
  <si>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</si>
  <si>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</si>
  <si>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</si>
  <si>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</si>
  <si>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</si>
  <si>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</si>
  <si>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</si>
  <si>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</si>
  <si>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</si>
  <si>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</si>
  <si>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</si>
  <si>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</si>
  <si>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</si>
  <si>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</si>
  <si>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</si>
  <si>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</si>
  <si>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</si>
  <si>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</si>
  <si>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</si>
  <si>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</si>
  <si>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</si>
  <si>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</si>
  <si>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</si>
  <si>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</si>
  <si>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</si>
  <si>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</si>
  <si>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</si>
  <si>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</si>
  <si>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</si>
  <si>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</si>
  <si>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</si>
  <si>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</si>
  <si>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</si>
  <si>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</si>
  <si>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</si>
  <si>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</si>
  <si>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</si>
  <si>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</si>
  <si>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</si>
  <si>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</si>
  <si>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</si>
  <si>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</si>
  <si>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</si>
  <si>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</si>
  <si>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</si>
  <si>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</si>
  <si>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</si>
  <si>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</si>
  <si>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</si>
  <si>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</si>
  <si>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</si>
  <si>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</si>
  <si>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</si>
  <si>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</si>
  <si>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</si>
  <si>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</si>
  <si>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</si>
  <si>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</si>
  <si>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</si>
  <si>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</si>
  <si>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</si>
  <si>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</si>
  <si>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</si>
  <si>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</si>
  <si>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</si>
  <si>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</si>
  <si>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</si>
  <si>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</si>
  <si>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</si>
  <si>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</si>
  <si>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</si>
  <si>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</si>
  <si>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</si>
  <si>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</si>
  <si>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</si>
  <si>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</si>
  <si>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</si>
  <si>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</si>
  <si>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</si>
  <si>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</si>
  <si>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</si>
  <si>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</si>
  <si>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</si>
  <si>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</si>
  <si>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</si>
  <si>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</si>
  <si>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</si>
  <si>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</si>
  <si>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</si>
  <si>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</si>
  <si>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</si>
  <si>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</si>
  <si>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</si>
  <si>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</si>
  <si>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</si>
  <si>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</si>
  <si>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</si>
  <si>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</si>
  <si>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</si>
  <si>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</si>
  <si>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</si>
  <si>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</si>
  <si>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</si>
  <si>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</si>
  <si>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</si>
  <si>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</si>
  <si>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</si>
  <si>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</si>
  <si>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</si>
  <si>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</si>
  <si>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</si>
  <si>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</si>
  <si>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</si>
  <si>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</si>
  <si>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</si>
  <si>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</si>
  <si>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</si>
  <si>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</si>
  <si>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</si>
  <si>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</si>
  <si>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</si>
  <si>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</si>
  <si>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</si>
  <si>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</si>
  <si>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</si>
  <si>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</si>
  <si>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</si>
  <si>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</si>
  <si>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</si>
  <si>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</si>
  <si>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</si>
  <si>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</si>
  <si>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</si>
  <si>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</si>
  <si>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</si>
  <si>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</si>
  <si>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</si>
  <si>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</si>
  <si>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</si>
  <si>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</si>
  <si>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</si>
  <si>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</si>
  <si>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</si>
  <si>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</si>
  <si>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</si>
  <si>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</si>
  <si>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</si>
  <si>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</si>
  <si>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</si>
  <si>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</si>
  <si>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</si>
  <si>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</si>
  <si>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</si>
  <si>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</si>
  <si>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</si>
  <si>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</si>
  <si>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</si>
  <si>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</si>
  <si>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</si>
  <si>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</si>
  <si>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</si>
  <si>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</si>
  <si>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</si>
  <si>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</si>
  <si>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</si>
  <si>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</si>
  <si>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</si>
  <si>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</si>
  <si>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</si>
  <si>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</si>
  <si>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</si>
  <si>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</si>
  <si>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</si>
  <si>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</si>
  <si>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</si>
  <si>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</si>
  <si>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</si>
  <si>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</si>
  <si>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</si>
  <si>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</si>
  <si>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</si>
  <si>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</si>
  <si>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</si>
  <si>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</si>
  <si>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</si>
  <si>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</si>
  <si>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</si>
  <si>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</si>
  <si>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</si>
  <si>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</si>
  <si>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</si>
  <si>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</si>
  <si>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</si>
  <si>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</si>
  <si>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</si>
  <si>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</si>
  <si>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</si>
  <si>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</si>
  <si>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</si>
  <si>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</si>
  <si>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</si>
  <si>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</si>
  <si>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</si>
  <si>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</si>
  <si>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</si>
  <si>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</si>
  <si>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</si>
  <si>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</si>
  <si>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</si>
  <si>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</si>
  <si>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</si>
  <si>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</si>
  <si>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</si>
  <si>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</si>
  <si>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</si>
  <si>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</si>
  <si>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</si>
  <si>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</si>
  <si>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</si>
  <si>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</si>
  <si>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</si>
  <si>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</si>
  <si>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</si>
  <si>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</si>
  <si>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</si>
  <si>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</si>
  <si>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</si>
  <si>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</si>
  <si>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</si>
  <si>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</si>
  <si>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</si>
  <si>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</si>
  <si>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</si>
  <si>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</si>
  <si>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</si>
  <si>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</si>
  <si>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</si>
  <si>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</si>
  <si>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</si>
  <si>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</si>
  <si>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</si>
  <si>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</si>
  <si>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</si>
  <si>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</si>
  <si>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</si>
  <si>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</si>
  <si>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</si>
  <si>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</si>
  <si>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</si>
  <si>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</si>
  <si>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</si>
  <si>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</si>
  <si>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</si>
  <si>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</si>
  <si>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</si>
  <si>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</si>
  <si>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</si>
  <si>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</si>
  <si>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</si>
  <si>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</si>
  <si>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</si>
  <si>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</si>
  <si>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</si>
  <si>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</si>
  <si>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</si>
  <si>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</si>
  <si>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</si>
  <si>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</si>
  <si>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</si>
  <si>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</si>
  <si>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</si>
  <si>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</si>
  <si>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</si>
  <si>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</si>
  <si>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</si>
  <si>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</si>
  <si>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</si>
  <si>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</si>
  <si>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</si>
  <si>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</si>
  <si>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</si>
  <si>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</si>
  <si>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</si>
  <si>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</si>
  <si>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</si>
  <si>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</si>
  <si>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</si>
  <si>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</si>
  <si>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</si>
  <si>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</si>
  <si>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</si>
  <si>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</si>
  <si>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</si>
  <si>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</si>
  <si>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</si>
  <si>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</si>
  <si>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</si>
  <si>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</si>
  <si>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</si>
  <si>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</si>
  <si>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</si>
  <si>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</si>
  <si>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</si>
  <si>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</si>
  <si>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</si>
  <si>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</si>
  <si>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</si>
  <si>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</si>
  <si>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</si>
  <si>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</si>
  <si>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</si>
  <si>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</si>
  <si>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</si>
  <si>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</si>
  <si>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</si>
  <si>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</si>
  <si>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</si>
  <si>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</si>
  <si>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</si>
  <si>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</si>
  <si>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</si>
  <si>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</si>
  <si>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</si>
  <si>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</si>
  <si>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</si>
  <si>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</si>
  <si>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</si>
  <si>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</si>
  <si>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</si>
  <si>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</si>
  <si>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</si>
  <si>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</si>
  <si>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</si>
  <si>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</si>
  <si>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</si>
  <si>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</si>
  <si>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</si>
  <si>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</si>
  <si>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</si>
  <si>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</si>
  <si>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</si>
  <si>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</si>
  <si>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</si>
  <si>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</si>
  <si>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</si>
  <si>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</si>
  <si>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</si>
  <si>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</si>
  <si>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</si>
  <si>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</si>
  <si>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</si>
  <si>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</si>
  <si>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</si>
  <si>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</si>
  <si>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</si>
  <si>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</si>
  <si>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</si>
  <si>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</si>
  <si>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</si>
  <si>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</si>
  <si>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</si>
  <si>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</si>
  <si>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</si>
  <si>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</si>
  <si>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</si>
  <si>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</si>
  <si>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</si>
  <si>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</si>
  <si>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</si>
  <si>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</si>
  <si>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</si>
  <si>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</si>
  <si>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</si>
  <si>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</si>
  <si>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</si>
  <si>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</si>
  <si>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</si>
  <si>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</si>
  <si>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</si>
  <si>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</si>
  <si>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</si>
  <si>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</si>
  <si>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</si>
  <si>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</si>
  <si>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</si>
  <si>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</si>
  <si>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</si>
  <si>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</si>
  <si>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</si>
  <si>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</si>
  <si>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</si>
  <si>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</si>
  <si>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</si>
  <si>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</si>
  <si>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</si>
  <si>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</si>
  <si>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</si>
  <si>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</si>
  <si>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</si>
  <si>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</si>
  <si>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</si>
  <si>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</si>
  <si>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</si>
  <si>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</si>
  <si>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</si>
  <si>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</si>
  <si>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</si>
  <si>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</si>
  <si>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</si>
  <si>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</si>
  <si>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</si>
  <si>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</si>
  <si>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</si>
  <si>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</si>
  <si>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</si>
  <si>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</si>
  <si>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</si>
  <si>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</si>
  <si>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</si>
  <si>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</si>
  <si>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</si>
  <si>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</si>
  <si>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</si>
  <si>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</si>
  <si>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</si>
  <si>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</si>
  <si>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</si>
  <si>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</si>
  <si>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</si>
  <si>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</si>
  <si>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</si>
  <si>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</si>
  <si>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</si>
  <si>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</si>
  <si>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</si>
  <si>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</si>
  <si>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</si>
  <si>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</si>
  <si>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</si>
  <si>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</si>
  <si>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</si>
  <si>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</si>
  <si>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</si>
  <si>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</si>
  <si>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</si>
  <si>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</si>
  <si>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</si>
  <si>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</si>
  <si>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</si>
  <si>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</si>
  <si>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</si>
  <si>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</si>
  <si>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</si>
  <si>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</si>
  <si>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</si>
  <si>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</si>
  <si>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</si>
  <si>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</si>
  <si>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</si>
  <si>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</si>
  <si>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</si>
  <si>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</si>
  <si>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</si>
  <si>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</si>
  <si>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</si>
  <si>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</si>
  <si>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</si>
  <si>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</si>
  <si>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</si>
  <si>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</si>
  <si>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</si>
  <si>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</si>
  <si>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</si>
  <si>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</si>
  <si>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</si>
  <si>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</si>
  <si>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</si>
  <si>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</si>
  <si>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</si>
  <si>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</si>
  <si>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</si>
  <si>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</si>
  <si>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</si>
  <si>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</si>
  <si>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</si>
  <si>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</si>
  <si>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</si>
  <si>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</si>
  <si>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</si>
  <si>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</si>
  <si>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</si>
  <si>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</si>
  <si>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</si>
  <si>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</si>
  <si>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</si>
  <si>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</si>
  <si>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</si>
  <si>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</si>
  <si>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</si>
  <si>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</si>
  <si>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</si>
  <si>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</si>
  <si>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</si>
  <si>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</si>
  <si>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</si>
  <si>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</si>
  <si>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</si>
  <si>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</si>
  <si>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</si>
  <si>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</si>
  <si>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</si>
  <si>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</si>
  <si>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</si>
  <si>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</si>
  <si>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</si>
  <si>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</si>
  <si>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</si>
  <si>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</si>
  <si>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</si>
  <si>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</si>
  <si>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</si>
  <si>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</si>
  <si>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</si>
  <si>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</si>
  <si>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</si>
  <si>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</si>
  <si>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</si>
  <si>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</si>
  <si>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</si>
  <si>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</si>
  <si>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</si>
  <si>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</si>
  <si>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</si>
  <si>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</si>
  <si>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</si>
  <si>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</si>
  <si>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</si>
  <si>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</si>
  <si>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</si>
  <si>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</si>
  <si>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</si>
  <si>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</si>
  <si>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</si>
  <si>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</si>
  <si>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</si>
  <si>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</si>
  <si>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</si>
  <si>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</si>
  <si>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</si>
  <si>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</si>
  <si>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</si>
  <si>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</si>
  <si>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</si>
  <si>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</si>
  <si>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</si>
  <si>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</si>
  <si>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</si>
  <si>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</si>
  <si>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</si>
  <si>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</si>
  <si>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</si>
  <si>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</si>
  <si>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</si>
  <si>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</si>
  <si>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</si>
  <si>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</si>
  <si>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</si>
  <si>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</si>
  <si>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</si>
  <si>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</si>
  <si>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</si>
  <si>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</si>
  <si>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</si>
  <si>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</si>
  <si>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</si>
  <si>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</si>
  <si>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</si>
  <si>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</si>
  <si>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</si>
  <si>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</si>
  <si>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</si>
  <si>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</si>
  <si>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</si>
  <si>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</si>
  <si>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</si>
  <si>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</si>
  <si>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</si>
  <si>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</si>
  <si>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</si>
  <si>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</si>
  <si>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</si>
  <si>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</si>
  <si>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</si>
  <si>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</si>
  <si>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</si>
  <si>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</si>
  <si>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</si>
  <si>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</si>
  <si>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</si>
  <si>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</si>
  <si>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</si>
  <si>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</si>
  <si>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</si>
  <si>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</si>
  <si>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</si>
  <si>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</si>
  <si>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</si>
  <si>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</si>
  <si>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</si>
  <si>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</si>
  <si>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</si>
  <si>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</si>
  <si>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</si>
  <si>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</si>
  <si>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</si>
  <si>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</si>
  <si>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</si>
  <si>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</si>
  <si>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</si>
  <si>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</si>
  <si>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</si>
  <si>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</si>
  <si>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</si>
  <si>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</si>
  <si>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</si>
  <si>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</si>
  <si>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</si>
  <si>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</si>
  <si>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</si>
  <si>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</si>
  <si>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</si>
  <si>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</si>
  <si>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</si>
  <si>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</si>
  <si>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</si>
  <si>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</si>
  <si>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</si>
  <si>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</si>
  <si>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</si>
  <si>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</si>
  <si>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</si>
  <si>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</si>
  <si>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</si>
  <si>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</si>
  <si>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</si>
  <si>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</si>
  <si>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</si>
  <si>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</si>
  <si>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</si>
  <si>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</si>
  <si>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</si>
  <si>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</si>
  <si>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</si>
  <si>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</si>
  <si>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</si>
  <si>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</si>
  <si>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</si>
  <si>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</si>
  <si>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</si>
  <si>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</si>
  <si>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</si>
  <si>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</si>
  <si>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</si>
  <si>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</si>
  <si>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</si>
  <si>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</si>
  <si>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</si>
  <si>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</si>
  <si>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</si>
  <si>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</si>
  <si>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</si>
  <si>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</si>
  <si>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</si>
  <si>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</si>
  <si>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</si>
  <si>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</si>
  <si>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</si>
  <si>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</si>
  <si>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</si>
  <si>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</si>
  <si>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</si>
  <si>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</si>
  <si>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</si>
  <si>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</si>
  <si>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</si>
  <si>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</si>
  <si>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</si>
  <si>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</si>
  <si>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</si>
  <si>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</si>
  <si>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</si>
  <si>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</si>
  <si>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</si>
  <si>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</si>
  <si>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</si>
  <si>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</si>
  <si>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</si>
  <si>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</si>
  <si>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</si>
  <si>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</si>
  <si>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</si>
  <si>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</si>
  <si>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</si>
  <si>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</si>
  <si>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</si>
  <si>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</si>
  <si>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</si>
  <si>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</si>
  <si>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</si>
  <si>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</si>
  <si>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</si>
  <si>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</si>
  <si>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</si>
  <si>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</si>
  <si>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</si>
  <si>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</si>
  <si>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</si>
  <si>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</si>
  <si>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</si>
  <si>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</si>
  <si>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</si>
  <si>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</si>
  <si>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</si>
  <si>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</si>
  <si>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</si>
  <si>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</si>
  <si>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</si>
  <si>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</si>
  <si>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</si>
  <si>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</si>
  <si>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</si>
  <si>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</si>
  <si>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</si>
  <si>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</si>
  <si>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</si>
  <si>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</si>
  <si>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</si>
  <si>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</si>
  <si>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</si>
  <si>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</si>
  <si>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</si>
  <si>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</si>
  <si>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</si>
  <si>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</si>
  <si>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</si>
  <si>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</si>
  <si>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</si>
  <si>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</si>
  <si>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</si>
  <si>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</si>
  <si>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</si>
  <si>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</si>
  <si>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</si>
  <si>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</si>
  <si>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</si>
  <si>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</si>
  <si>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</si>
  <si>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</si>
  <si>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</si>
  <si>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</si>
  <si>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</si>
  <si>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</si>
  <si>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</si>
  <si>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</si>
  <si>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</si>
  <si>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</si>
  <si>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</si>
  <si>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</si>
  <si>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</si>
  <si>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</si>
  <si>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</si>
  <si>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</si>
  <si>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</si>
  <si>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</si>
  <si>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</si>
  <si>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</si>
  <si>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</si>
  <si>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</si>
  <si>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</si>
  <si>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</si>
  <si>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</si>
  <si>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</si>
  <si>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</si>
  <si>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</si>
  <si>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</si>
  <si>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</si>
  <si>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</si>
  <si>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</si>
  <si>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</si>
  <si>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</si>
  <si>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</si>
  <si>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</si>
  <si>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</si>
  <si>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</si>
  <si>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</si>
  <si>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</si>
  <si>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</si>
  <si>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</si>
  <si>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</si>
  <si>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</si>
  <si>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</si>
  <si>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</si>
  <si>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</si>
  <si>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</si>
  <si>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</si>
  <si>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</si>
  <si>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</si>
  <si>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</si>
  <si>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</si>
  <si>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</si>
  <si>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</si>
  <si>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</si>
  <si>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</si>
  <si>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</si>
  <si>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</si>
  <si>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</si>
  <si>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</si>
  <si>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</si>
  <si>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</si>
  <si>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</si>
  <si>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</si>
  <si>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</si>
  <si>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</si>
  <si>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</si>
  <si>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</si>
  <si>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</si>
  <si>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</si>
  <si>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</si>
  <si>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</si>
  <si>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</si>
  <si>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</si>
  <si>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</si>
  <si>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</si>
  <si>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</si>
  <si>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</si>
  <si>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</si>
  <si>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</si>
  <si>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</si>
  <si>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</si>
  <si>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</si>
  <si>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</si>
  <si>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</si>
  <si>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</si>
  <si>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</si>
  <si>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</si>
  <si>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</si>
  <si>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</si>
  <si>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</si>
  <si>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</si>
  <si>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</si>
  <si>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</si>
  <si>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</si>
  <si>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</si>
  <si>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</si>
  <si>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</si>
  <si>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</si>
  <si>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</si>
  <si>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</si>
  <si>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</si>
  <si>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</si>
  <si>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</si>
  <si>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</si>
  <si>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</si>
  <si>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</si>
  <si>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</si>
  <si>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</si>
  <si>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</si>
  <si>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</si>
  <si>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</si>
  <si>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</si>
  <si>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</si>
  <si>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</si>
  <si>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</si>
  <si>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</si>
  <si>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</si>
  <si>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</si>
  <si>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</si>
  <si>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</si>
  <si>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</si>
  <si>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</si>
  <si>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</si>
  <si>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</si>
  <si>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</si>
  <si>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</si>
  <si>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</si>
  <si>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</si>
  <si>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</si>
  <si>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</si>
  <si>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</si>
  <si>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</si>
  <si>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</si>
  <si>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</si>
  <si>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</si>
  <si>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</si>
  <si>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</si>
  <si>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</si>
  <si>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</si>
  <si>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</si>
  <si>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</si>
  <si>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</si>
  <si>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</si>
  <si>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</si>
  <si>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</si>
  <si>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</si>
  <si>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</si>
  <si>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</si>
  <si>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</si>
  <si>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</si>
  <si>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</si>
  <si>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</si>
  <si>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</si>
  <si>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</si>
  <si>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</si>
  <si>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</si>
  <si>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</si>
  <si>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</si>
  <si>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</si>
  <si>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</si>
  <si>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</si>
  <si>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</si>
  <si>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</si>
  <si>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</si>
  <si>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</si>
  <si>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</si>
  <si>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</si>
  <si>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</si>
  <si>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</si>
  <si>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</si>
  <si>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</si>
  <si>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</si>
  <si>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</si>
  <si>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</si>
  <si>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</si>
  <si>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</si>
  <si>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</si>
  <si>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</si>
  <si>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</si>
  <si>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</si>
  <si>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</si>
  <si>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</si>
  <si>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</si>
  <si>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</si>
  <si>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</si>
  <si>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</si>
  <si>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</si>
  <si>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</si>
  <si>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</si>
  <si>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</si>
  <si>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</si>
  <si>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</si>
  <si>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</si>
  <si>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</si>
  <si>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</si>
  <si>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</si>
  <si>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</si>
  <si>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</si>
  <si>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</si>
  <si>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</si>
  <si>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</si>
  <si>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</si>
  <si>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</si>
  <si>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</si>
  <si>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</si>
  <si>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</si>
  <si>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</si>
  <si>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</si>
  <si>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</si>
  <si>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</si>
  <si>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</si>
  <si>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</si>
  <si>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</si>
  <si>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</si>
  <si>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</si>
  <si>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</si>
  <si>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</si>
  <si>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</si>
  <si>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</si>
  <si>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</si>
  <si>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</si>
  <si>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</si>
  <si>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</si>
  <si>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</si>
  <si>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</si>
  <si>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</si>
  <si>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</si>
  <si>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</si>
  <si>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</si>
  <si>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</si>
  <si>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</si>
  <si>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</si>
  <si>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</si>
  <si>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</si>
  <si>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</si>
  <si>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</si>
  <si>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</si>
  <si>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</si>
  <si>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</si>
  <si>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</si>
  <si>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</si>
  <si>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</si>
  <si>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</si>
  <si>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</si>
  <si>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</si>
  <si>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</si>
  <si>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</si>
  <si>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</si>
  <si>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</si>
  <si>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</si>
  <si>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</si>
  <si>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</si>
  <si>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</si>
  <si>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</si>
  <si>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</si>
  <si>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</si>
  <si>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</si>
  <si>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</si>
  <si>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</si>
  <si>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</si>
  <si>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</si>
  <si>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</si>
  <si>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</si>
  <si>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</si>
  <si>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</si>
  <si>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</si>
  <si>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</si>
  <si>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</si>
  <si>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</si>
  <si>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</si>
  <si>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</si>
  <si>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</si>
  <si>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</si>
  <si>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</si>
  <si>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</si>
  <si>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</si>
  <si>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</si>
  <si>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</si>
  <si>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</si>
  <si>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</si>
  <si>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</si>
  <si>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</si>
  <si>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</si>
  <si>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</si>
  <si>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</si>
  <si>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</si>
  <si>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</si>
  <si>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</si>
  <si>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</si>
  <si>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</si>
  <si>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</si>
  <si>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</si>
  <si>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</si>
  <si>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</si>
  <si>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</si>
  <si>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</si>
  <si>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</si>
  <si>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</si>
  <si>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</si>
  <si>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</si>
  <si>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</si>
  <si>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</si>
  <si>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</si>
  <si>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</si>
  <si>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</si>
  <si>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</si>
  <si>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</si>
  <si>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</si>
  <si>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</si>
  <si>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</si>
  <si>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</si>
  <si>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</si>
  <si>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</si>
  <si>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</si>
  <si>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</si>
  <si>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</si>
  <si>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</si>
  <si>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</si>
  <si>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</si>
  <si>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</si>
  <si>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</si>
  <si>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</si>
  <si>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</si>
  <si>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</si>
  <si>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</si>
  <si>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</si>
  <si>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</si>
  <si>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</si>
  <si>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</si>
  <si>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</si>
  <si>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</si>
  <si>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</si>
  <si>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</si>
  <si>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</si>
  <si>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</si>
  <si>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</si>
  <si>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</si>
  <si>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</si>
  <si>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</si>
  <si>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</si>
  <si>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</si>
  <si>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</si>
  <si>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</si>
  <si>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</si>
  <si>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</si>
  <si>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</si>
  <si>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</si>
  <si>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</si>
  <si>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</si>
  <si>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</si>
  <si>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</si>
  <si>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</si>
  <si>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</si>
  <si>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</si>
  <si>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</si>
  <si>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</si>
  <si>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</si>
  <si>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</si>
  <si>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</si>
  <si>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</si>
  <si>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</si>
  <si>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</si>
  <si>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</si>
  <si>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</si>
  <si>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</si>
  <si>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</si>
  <si>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</si>
  <si>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</si>
  <si>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</si>
  <si>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</si>
  <si>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</si>
  <si>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</si>
  <si>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</si>
  <si>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</si>
  <si>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</si>
  <si>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</si>
  <si>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</si>
  <si>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</si>
  <si>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</si>
  <si>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</si>
  <si>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</si>
  <si>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</si>
  <si>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</si>
  <si>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</si>
  <si>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</si>
  <si>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</si>
  <si>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</si>
  <si>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</si>
  <si>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</si>
  <si>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</si>
  <si>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</si>
  <si>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</si>
  <si>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</si>
  <si>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</si>
  <si>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</si>
  <si>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</si>
  <si>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</si>
  <si>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</si>
  <si>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</si>
  <si>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</si>
  <si>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</si>
  <si>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</si>
  <si>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</si>
  <si>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</si>
  <si>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</si>
  <si>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</si>
  <si>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</si>
  <si>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</si>
  <si>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</si>
  <si>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</si>
  <si>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</si>
  <si>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</si>
  <si>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</si>
  <si>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</si>
  <si>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</si>
  <si>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</si>
  <si>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</si>
  <si>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</si>
  <si>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</si>
  <si>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</si>
  <si>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</si>
  <si>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</si>
  <si>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</si>
  <si>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</si>
  <si>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</si>
  <si>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</si>
  <si>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</si>
  <si>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</si>
  <si>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</si>
  <si>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</si>
  <si>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</si>
  <si>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</si>
  <si>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</si>
  <si>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</si>
  <si>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</si>
  <si>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</si>
  <si>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</si>
  <si>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</si>
  <si>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</si>
  <si>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</si>
  <si>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</si>
  <si>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</si>
  <si>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</si>
  <si>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</si>
  <si>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</si>
  <si>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</si>
  <si>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</si>
  <si>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</si>
  <si>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</si>
  <si>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</si>
  <si>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</si>
  <si>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</si>
  <si>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</si>
  <si>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</si>
  <si>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</si>
  <si>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</si>
  <si>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</si>
  <si>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</si>
  <si>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</si>
  <si>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</si>
  <si>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</si>
  <si>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</si>
  <si>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</si>
  <si>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</si>
  <si>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</si>
  <si>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</si>
  <si>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</si>
  <si>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</si>
  <si>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</si>
  <si>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</si>
  <si>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</si>
  <si>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</si>
  <si>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</si>
  <si>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</si>
  <si>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</si>
  <si>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</si>
  <si>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</si>
  <si>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</si>
  <si>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</si>
  <si>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</si>
  <si>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</si>
  <si>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</si>
  <si>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</si>
  <si>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</si>
  <si>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</si>
  <si>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</si>
  <si>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</si>
  <si>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</si>
  <si>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</si>
  <si>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</si>
  <si>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</si>
  <si>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</si>
  <si>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</si>
  <si>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</si>
  <si>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</si>
  <si>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</si>
  <si>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</si>
  <si>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</si>
  <si>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</si>
  <si>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</si>
  <si>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</si>
  <si>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</si>
  <si>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</si>
  <si>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</si>
  <si>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</si>
  <si>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</si>
  <si>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</si>
  <si>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</si>
  <si>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</si>
  <si>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</si>
  <si>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</si>
  <si>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</si>
  <si>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</si>
  <si>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</si>
  <si>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</si>
  <si>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</si>
  <si>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</si>
  <si>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</si>
  <si>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</si>
  <si>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</si>
  <si>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</si>
  <si>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</si>
  <si>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</si>
  <si>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</si>
  <si>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</si>
  <si>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</si>
  <si>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</si>
  <si>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</si>
  <si>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</si>
  <si>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</si>
  <si>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</si>
  <si>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</si>
  <si>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</si>
  <si>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</si>
  <si>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</si>
  <si>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</si>
  <si>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</si>
  <si>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</si>
  <si>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</si>
  <si>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</si>
  <si>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</si>
  <si>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</si>
  <si>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</si>
  <si>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</si>
  <si>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</si>
  <si>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</si>
  <si>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</si>
  <si>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</si>
  <si>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</si>
  <si>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</si>
  <si>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</si>
  <si>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</si>
  <si>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</si>
  <si>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</si>
  <si>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</si>
  <si>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</si>
  <si>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</si>
  <si>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</si>
  <si>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</si>
  <si>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</si>
  <si>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</si>
  <si>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</si>
  <si>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</si>
  <si>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</si>
  <si>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</si>
  <si>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</si>
  <si>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</si>
  <si>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</si>
  <si>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</si>
  <si>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</si>
  <si>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</si>
  <si>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</si>
  <si>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</si>
  <si>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</si>
  <si>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</si>
  <si>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</si>
  <si>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</si>
  <si>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</si>
  <si>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</si>
  <si>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</si>
  <si>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</si>
  <si>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</si>
  <si>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</si>
  <si>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</si>
  <si>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</si>
  <si>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</si>
  <si>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</si>
  <si>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</si>
  <si>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</si>
  <si>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</si>
  <si>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</si>
  <si>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</si>
  <si>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</si>
  <si>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</si>
  <si>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</si>
  <si>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</si>
  <si>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</si>
  <si>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</si>
  <si>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</si>
  <si>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</si>
  <si>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</si>
  <si>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</si>
  <si>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</si>
  <si>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</si>
  <si>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</si>
  <si>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</si>
  <si>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</si>
  <si>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</si>
  <si>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</si>
  <si>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</si>
  <si>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</si>
  <si>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</si>
  <si>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</si>
  <si>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</si>
  <si>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</si>
  <si>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</si>
  <si>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</si>
  <si>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</si>
  <si>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</si>
  <si>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</si>
  <si>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</si>
  <si>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</si>
  <si>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</si>
  <si>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</si>
  <si>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</si>
  <si>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</si>
  <si>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</si>
  <si>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</si>
  <si>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</si>
  <si>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</si>
  <si>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</si>
  <si>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</si>
  <si>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</si>
  <si>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</si>
  <si>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</si>
  <si>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</si>
  <si>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</si>
  <si>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</si>
  <si>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</si>
  <si>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</si>
  <si>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</si>
  <si>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</si>
  <si>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</si>
  <si>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</si>
  <si>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</si>
  <si>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</si>
  <si>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</si>
  <si>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</si>
  <si>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</si>
  <si>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</si>
  <si>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</si>
  <si>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</si>
  <si>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</si>
  <si>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</si>
  <si>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</si>
  <si>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</si>
  <si>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</si>
  <si>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</si>
  <si>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</si>
  <si>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</si>
  <si>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</si>
  <si>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</si>
  <si>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</si>
  <si>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</si>
  <si>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</si>
  <si>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</si>
  <si>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</si>
  <si>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</si>
  <si>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</si>
  <si>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</si>
  <si>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</si>
  <si>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</si>
  <si>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</si>
  <si>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</si>
  <si>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</si>
  <si>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</si>
  <si>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</si>
  <si>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</si>
  <si>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</si>
  <si>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</si>
  <si>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</si>
  <si>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</si>
  <si>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</si>
  <si>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</si>
  <si>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</si>
  <si>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</si>
  <si>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</si>
  <si>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</si>
  <si>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</si>
  <si>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</si>
  <si>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</si>
  <si>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</si>
  <si>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</si>
  <si>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</si>
  <si>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</si>
  <si>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</si>
  <si>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</si>
  <si>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</si>
  <si>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</si>
  <si>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</si>
  <si>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</si>
  <si>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</si>
  <si>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</si>
  <si>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</si>
  <si>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</si>
  <si>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</si>
  <si>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</si>
  <si>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</si>
  <si>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</si>
  <si>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</si>
  <si>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</si>
  <si>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</si>
  <si>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</si>
  <si>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</si>
  <si>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</si>
  <si>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</si>
  <si>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</si>
  <si>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</si>
  <si>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</si>
  <si>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</si>
  <si>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</si>
  <si>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</si>
  <si>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</si>
  <si>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</si>
  <si>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</si>
  <si>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</si>
  <si>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</si>
  <si>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</si>
  <si>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</si>
  <si>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</si>
  <si>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</si>
  <si>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</si>
  <si>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</si>
  <si>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</si>
  <si>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</si>
  <si>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</si>
  <si>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</si>
  <si>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</si>
  <si>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</si>
  <si>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</si>
  <si>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</si>
  <si>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</si>
  <si>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</si>
  <si>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</si>
  <si>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</si>
  <si>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</si>
  <si>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</si>
  <si>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</si>
  <si>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</si>
  <si>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</si>
  <si>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</si>
  <si>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</si>
  <si>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</si>
  <si>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</si>
  <si>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</si>
  <si>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</si>
  <si>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</si>
  <si>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</si>
  <si>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</si>
  <si>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</si>
  <si>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</si>
  <si>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</si>
  <si>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</si>
  <si>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</si>
  <si>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</si>
  <si>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</si>
  <si>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</si>
  <si>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</si>
  <si>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</si>
  <si>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</si>
  <si>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</si>
  <si>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</si>
  <si>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</si>
  <si>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</si>
  <si>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</si>
  <si>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</si>
  <si>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</si>
  <si>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</si>
  <si>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</si>
  <si>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</si>
  <si>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</si>
  <si>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</si>
  <si>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</si>
  <si>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</si>
  <si>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</si>
  <si>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</si>
  <si>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</si>
  <si>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</si>
  <si>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</si>
  <si>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</si>
  <si>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</si>
  <si>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</si>
  <si>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</si>
  <si>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</si>
  <si>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</si>
  <si>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</si>
  <si>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</si>
  <si>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</si>
  <si>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</si>
  <si>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</si>
  <si>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</si>
  <si>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</si>
  <si>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</si>
  <si>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</si>
  <si>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</si>
  <si>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</si>
  <si>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</si>
  <si>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</si>
  <si>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</si>
  <si>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</si>
  <si>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</si>
  <si>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</si>
  <si>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</si>
  <si>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</si>
  <si>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</si>
  <si>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</si>
  <si>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</si>
  <si>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</si>
  <si>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</si>
  <si>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</si>
  <si>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</si>
  <si>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</si>
  <si>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</si>
  <si>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</si>
  <si>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</si>
  <si>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</si>
  <si>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</si>
  <si>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</si>
  <si>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</si>
  <si>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</si>
  <si>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</si>
  <si>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</si>
  <si>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</si>
  <si>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</si>
  <si>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</si>
  <si>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</si>
  <si>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</si>
  <si>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</si>
  <si>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</si>
  <si>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</si>
  <si>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</si>
  <si>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</si>
  <si>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</si>
  <si>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</si>
  <si>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</si>
  <si>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</si>
  <si>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</si>
  <si>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</si>
  <si>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</si>
  <si>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</si>
  <si>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</si>
  <si>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</si>
  <si>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</si>
  <si>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</si>
  <si>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</si>
  <si>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</si>
  <si>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</si>
  <si>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</si>
  <si>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</si>
  <si>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</si>
  <si>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</si>
  <si>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</si>
  <si>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</si>
  <si>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</si>
  <si>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</si>
  <si>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</si>
  <si>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</si>
  <si>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</si>
  <si>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</si>
  <si>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</si>
  <si>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</si>
  <si>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</si>
  <si>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</si>
  <si>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</si>
  <si>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</si>
  <si>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</si>
  <si>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</si>
  <si>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</si>
  <si>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</si>
  <si>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</si>
  <si>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</si>
  <si>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</si>
  <si>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</si>
  <si>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</si>
  <si>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</si>
  <si>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</si>
  <si>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</si>
  <si>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</si>
  <si>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</si>
  <si>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</si>
  <si>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</si>
  <si>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</si>
  <si>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</si>
  <si>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</si>
  <si>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</si>
  <si>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</si>
  <si>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</si>
  <si>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</si>
  <si>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</si>
  <si>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</si>
  <si>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</si>
  <si>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</si>
  <si>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</si>
  <si>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</si>
  <si>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</si>
  <si>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</si>
  <si>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</si>
  <si>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</si>
  <si>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</si>
  <si>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</si>
  <si>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</si>
  <si>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</si>
  <si>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</si>
  <si>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</si>
  <si>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</si>
  <si>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</si>
  <si>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</si>
  <si>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</si>
  <si>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</si>
  <si>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</si>
  <si>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</si>
  <si>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</si>
  <si>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</si>
  <si>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</si>
  <si>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</si>
  <si>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</si>
  <si>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</si>
  <si>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</si>
  <si>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</si>
  <si>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</si>
  <si>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</si>
  <si>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</si>
  <si>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</si>
  <si>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</si>
  <si>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</si>
  <si>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</si>
  <si>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</si>
  <si>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</si>
  <si>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</si>
  <si>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</si>
  <si>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</si>
  <si>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</si>
  <si>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</si>
  <si>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</si>
  <si>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</si>
  <si>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</si>
  <si>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</si>
  <si>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</si>
  <si>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</si>
  <si>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</si>
  <si>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</si>
  <si>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</si>
  <si>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</si>
  <si>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</si>
  <si>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</si>
  <si>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</si>
  <si>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</si>
  <si>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</si>
  <si>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</si>
  <si>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</si>
  <si>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</si>
  <si>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</si>
  <si>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</si>
  <si>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</si>
  <si>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</si>
  <si>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</si>
  <si>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</si>
  <si>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</si>
  <si>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</si>
  <si>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</si>
  <si>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</si>
  <si>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</si>
  <si>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</si>
  <si>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</si>
  <si>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</si>
  <si>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</si>
  <si>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</si>
  <si>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</si>
  <si>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</si>
  <si>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</si>
  <si>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</si>
  <si>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</si>
  <si>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</si>
  <si>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</si>
  <si>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</si>
  <si>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</si>
  <si>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</si>
  <si>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</si>
  <si>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</si>
  <si>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</si>
  <si>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</si>
  <si>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</si>
  <si>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</si>
  <si>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</si>
  <si>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</si>
  <si>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</si>
  <si>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</si>
  <si>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</si>
  <si>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</si>
  <si>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</si>
  <si>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</si>
  <si>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</si>
  <si>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</si>
  <si>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</si>
  <si>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</si>
  <si>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</si>
  <si>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</si>
  <si>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</si>
  <si>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</si>
  <si>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</si>
  <si>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</si>
  <si>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</si>
  <si>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</si>
  <si>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</si>
  <si>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</si>
  <si>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</si>
  <si>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</si>
  <si>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</si>
  <si>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</si>
  <si>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</si>
  <si>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</si>
  <si>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</si>
  <si>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</si>
  <si>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</si>
  <si>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</si>
  <si>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</si>
  <si>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</si>
  <si>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</si>
  <si>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</si>
  <si>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</si>
  <si>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</si>
  <si>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</si>
  <si>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</si>
  <si>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</si>
  <si>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</si>
  <si>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</si>
  <si>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</si>
  <si>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</si>
  <si>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</si>
  <si>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</si>
  <si>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</si>
  <si>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</si>
  <si>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</si>
  <si>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</si>
  <si>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</si>
  <si>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</si>
  <si>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</si>
  <si>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</si>
  <si>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</si>
  <si>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</si>
  <si>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</si>
  <si>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</si>
  <si>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</si>
  <si>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</si>
  <si>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</si>
  <si>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</si>
  <si>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</si>
  <si>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</si>
  <si>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</si>
  <si>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</si>
  <si>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</si>
  <si>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</si>
  <si>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</si>
  <si>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</si>
  <si>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</si>
  <si>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</si>
  <si>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</si>
  <si>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</si>
  <si>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</si>
  <si>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</si>
  <si>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</si>
  <si>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</si>
  <si>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</si>
  <si>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</si>
  <si>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</si>
  <si>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</si>
  <si>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</si>
  <si>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</si>
  <si>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</si>
  <si>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</si>
  <si>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</si>
  <si>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</si>
  <si>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</si>
  <si>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</si>
  <si>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</si>
  <si>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</si>
  <si>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</si>
  <si>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</si>
  <si>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</si>
  <si>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</si>
  <si>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</si>
  <si>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</si>
  <si>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</si>
  <si>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</si>
  <si>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</si>
  <si>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</si>
  <si>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</si>
  <si>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</si>
  <si>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</si>
  <si>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</si>
  <si>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</si>
  <si>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</si>
  <si>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</si>
  <si>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</si>
  <si>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</si>
  <si>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</si>
  <si>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</si>
  <si>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</si>
  <si>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</si>
  <si>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</si>
  <si>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</si>
  <si>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</si>
  <si>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</si>
  <si>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</si>
  <si>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</si>
  <si>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</si>
  <si>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</si>
  <si>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</si>
  <si>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</si>
  <si>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</si>
  <si>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</si>
  <si>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</si>
  <si>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</si>
  <si>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</si>
  <si>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</si>
  <si>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</si>
  <si>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</si>
  <si>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</si>
  <si>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</si>
  <si>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</si>
  <si>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</si>
  <si>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</si>
  <si>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</si>
  <si>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</si>
  <si>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</si>
  <si>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</si>
  <si>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</si>
  <si>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</si>
  <si>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</si>
  <si>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</si>
  <si>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</si>
  <si>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</si>
  <si>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</si>
  <si>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</si>
  <si>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</si>
  <si>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</si>
  <si>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</si>
  <si>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</si>
  <si>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</si>
  <si>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</si>
  <si>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</si>
  <si>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</si>
  <si>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</si>
  <si>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</si>
  <si>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</si>
  <si>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</si>
  <si>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</si>
  <si>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</si>
  <si>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</si>
  <si>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</si>
  <si>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</si>
  <si>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</si>
  <si>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</si>
  <si>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</si>
  <si>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</si>
  <si>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</si>
  <si>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</si>
  <si>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</si>
  <si>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</si>
  <si>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</si>
  <si>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</si>
  <si>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</si>
  <si>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</si>
  <si>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</si>
  <si>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</si>
  <si>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</si>
  <si>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</si>
  <si>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</si>
  <si>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</si>
  <si>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</si>
  <si>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</si>
  <si>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</si>
  <si>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</si>
  <si>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</si>
  <si>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</si>
  <si>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</si>
  <si>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</si>
  <si>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</si>
  <si>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</si>
  <si>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</si>
  <si>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</si>
  <si>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</si>
  <si>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</si>
  <si>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</si>
  <si>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</si>
  <si>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</si>
  <si>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</si>
  <si>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</si>
  <si>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</si>
  <si>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</si>
  <si>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</si>
  <si>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</si>
  <si>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</si>
  <si>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</si>
  <si>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</si>
  <si>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</si>
  <si>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</si>
  <si>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</si>
  <si>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</si>
  <si>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</si>
  <si>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</si>
  <si>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</si>
  <si>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</si>
  <si>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</si>
  <si>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</si>
  <si>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</si>
  <si>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</si>
  <si>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</si>
  <si>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</si>
  <si>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</si>
  <si>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</si>
  <si>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</si>
  <si>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</si>
  <si>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</si>
  <si>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</si>
  <si>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</si>
  <si>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</si>
  <si>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</si>
  <si>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</si>
  <si>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</si>
  <si>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</si>
  <si>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</si>
  <si>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</si>
  <si>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</si>
  <si>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</si>
  <si>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</si>
  <si>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</si>
  <si>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</si>
  <si>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</si>
  <si>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</si>
  <si>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</si>
  <si>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</si>
  <si>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</si>
  <si>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</si>
  <si>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</si>
  <si>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</si>
  <si>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</si>
  <si>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</si>
  <si>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</si>
  <si>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</si>
  <si>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</si>
  <si>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</si>
  <si>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</si>
  <si>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</si>
  <si>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</si>
  <si>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</si>
  <si>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</si>
  <si>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</si>
  <si>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</si>
  <si>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</si>
  <si>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</si>
  <si>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</si>
  <si>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</si>
  <si>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</si>
  <si>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</si>
  <si>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</si>
  <si>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</si>
  <si>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</si>
  <si>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</si>
  <si>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</si>
  <si>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</si>
  <si>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</si>
  <si>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</si>
  <si>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</si>
  <si>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</si>
  <si>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</si>
  <si>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</si>
  <si>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</si>
  <si>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</si>
  <si>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</si>
  <si>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</si>
  <si>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</si>
  <si>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</si>
  <si>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</si>
  <si>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</si>
  <si>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</si>
  <si>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</si>
  <si>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</si>
  <si>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</si>
  <si>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</si>
  <si>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</si>
  <si>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</si>
  <si>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</si>
  <si>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</si>
  <si>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</si>
  <si>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</si>
  <si>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</si>
  <si>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</si>
  <si>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</si>
  <si>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</si>
  <si>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</si>
  <si>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</si>
  <si>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</si>
  <si>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</si>
  <si>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</si>
  <si>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</si>
  <si>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</si>
  <si>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</si>
  <si>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</si>
  <si>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</si>
  <si>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</si>
  <si>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</si>
  <si>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</si>
  <si>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</si>
  <si>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</si>
  <si>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</si>
  <si>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</si>
  <si>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</si>
  <si>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</si>
  <si>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</si>
  <si>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</si>
  <si>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</si>
  <si>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</si>
  <si>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</si>
  <si>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</si>
  <si>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</si>
  <si>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</si>
  <si>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</si>
  <si>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</si>
  <si>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</si>
  <si>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</si>
  <si>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</si>
  <si>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</si>
  <si>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</si>
  <si>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</si>
  <si>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</si>
  <si>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</si>
  <si>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</si>
  <si>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</si>
  <si>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</si>
  <si>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</si>
  <si>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</si>
  <si>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</si>
  <si>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</si>
  <si>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</si>
  <si>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</si>
  <si>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</si>
  <si>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</si>
  <si>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</si>
  <si>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</si>
  <si>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</si>
  <si>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</si>
  <si>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</si>
  <si>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</si>
  <si>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</si>
  <si>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</si>
  <si>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</si>
  <si>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</si>
  <si>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</si>
  <si>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</si>
  <si>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</si>
  <si>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</si>
  <si>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</si>
  <si>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</si>
  <si>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</si>
  <si>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</si>
  <si>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</si>
  <si>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</si>
  <si>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</si>
  <si>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</si>
  <si>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</si>
  <si>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</si>
  <si>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</si>
  <si>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</si>
  <si>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</si>
  <si>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</si>
  <si>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</si>
  <si>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</si>
  <si>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</si>
  <si>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</si>
  <si>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</si>
  <si>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</si>
  <si>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</si>
  <si>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</si>
  <si>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</si>
  <si>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</si>
  <si>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</si>
  <si>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</si>
  <si>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</si>
  <si>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</si>
  <si>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</si>
  <si>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</si>
  <si>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</si>
  <si>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</si>
  <si>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</si>
  <si>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</si>
  <si>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</si>
  <si>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</si>
  <si>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</si>
  <si>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</si>
  <si>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</si>
  <si>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</si>
  <si>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</si>
  <si>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</si>
  <si>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</si>
  <si>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</si>
  <si>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</si>
  <si>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</si>
  <si>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</si>
  <si>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</si>
  <si>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</si>
  <si>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</si>
  <si>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</si>
  <si>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</si>
  <si>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</si>
  <si>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</si>
  <si>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</si>
  <si>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</si>
  <si>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</si>
  <si>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</si>
  <si>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</si>
  <si>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</si>
  <si>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</si>
  <si>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</si>
  <si>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</si>
  <si>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</si>
  <si>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</si>
  <si>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</si>
  <si>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</si>
  <si>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</si>
  <si>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</si>
  <si>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</si>
  <si>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</si>
  <si>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</si>
  <si>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</si>
  <si>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</si>
  <si>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</si>
  <si>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</si>
  <si>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</si>
  <si>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</si>
  <si>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</si>
  <si>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</si>
  <si>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</si>
  <si>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</si>
  <si>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</si>
  <si>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</si>
  <si>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</si>
  <si>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</si>
  <si>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</si>
  <si>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</si>
  <si>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</si>
  <si>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</si>
  <si>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</si>
  <si>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</si>
  <si>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</si>
  <si>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</si>
  <si>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</si>
  <si>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</si>
  <si>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</si>
  <si>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</si>
  <si>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</si>
  <si>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</si>
  <si>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</si>
  <si>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</si>
  <si>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</si>
  <si>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</si>
  <si>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</si>
  <si>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</si>
  <si>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</si>
  <si>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</si>
  <si>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</si>
  <si>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</si>
  <si>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</si>
  <si>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</si>
  <si>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</si>
  <si>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</si>
  <si>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</si>
  <si>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</si>
  <si>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</si>
  <si>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</si>
  <si>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</si>
  <si>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</si>
  <si>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</si>
  <si>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</si>
  <si>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</si>
  <si>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</si>
  <si>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</si>
  <si>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</si>
  <si>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</si>
  <si>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</si>
  <si>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</si>
  <si>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</si>
  <si>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</si>
  <si>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</si>
  <si>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</si>
  <si>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</si>
  <si>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</si>
  <si>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</si>
  <si>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</si>
  <si>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</si>
  <si>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</si>
  <si>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</si>
  <si>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</si>
  <si>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</si>
  <si>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</si>
  <si>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</si>
  <si>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</si>
  <si>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</si>
  <si>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</si>
  <si>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</si>
  <si>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</si>
  <si>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</si>
  <si>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</si>
  <si>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</si>
  <si>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</si>
  <si>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</si>
  <si>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</si>
  <si>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</si>
  <si>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</si>
  <si>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</si>
  <si>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</si>
  <si>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</si>
  <si>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</si>
  <si>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</si>
  <si>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</si>
  <si>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</si>
  <si>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</si>
  <si>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</si>
  <si>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</si>
  <si>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</si>
  <si>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</si>
  <si>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</si>
  <si>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</si>
  <si>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</si>
  <si>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</si>
  <si>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</si>
  <si>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</si>
  <si>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</si>
  <si>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</si>
  <si>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</si>
  <si>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</si>
  <si>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</si>
  <si>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</si>
  <si>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</si>
  <si>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</si>
  <si>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</si>
  <si>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</si>
  <si>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</si>
  <si>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</si>
  <si>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</si>
  <si>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</si>
  <si>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</si>
  <si>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</si>
  <si>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</si>
  <si>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</si>
  <si>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</si>
  <si>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</si>
  <si>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</si>
  <si>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</si>
  <si>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</si>
  <si>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</si>
  <si>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</si>
  <si>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</si>
  <si>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</si>
  <si>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</si>
  <si>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</si>
  <si>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</si>
  <si>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</si>
  <si>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</si>
  <si>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</si>
  <si>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</si>
  <si>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</si>
  <si>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</si>
  <si>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</si>
  <si>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</si>
  <si>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</si>
  <si>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</si>
  <si>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</si>
  <si>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</si>
  <si>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</si>
  <si>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</si>
  <si>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</si>
  <si>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</si>
  <si>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</si>
  <si>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</si>
  <si>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</si>
  <si>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</si>
  <si>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</si>
  <si>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</si>
  <si>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</si>
  <si>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</si>
  <si>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</si>
  <si>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</si>
  <si>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</si>
  <si>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</si>
  <si>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</si>
  <si>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</si>
  <si>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</si>
  <si>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</si>
  <si>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</si>
  <si>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</si>
  <si>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</si>
  <si>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</si>
  <si>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</si>
  <si>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</si>
  <si>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</si>
  <si>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</si>
  <si>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</si>
  <si>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</si>
  <si>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</si>
  <si>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</si>
  <si>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</si>
  <si>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</si>
  <si>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</si>
  <si>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</si>
  <si>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</si>
  <si>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</si>
  <si>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</si>
  <si>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</si>
  <si>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</si>
  <si>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</si>
  <si>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</si>
  <si>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</si>
  <si>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</si>
  <si>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</si>
  <si>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</si>
  <si>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</si>
  <si>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</si>
  <si>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</si>
  <si>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</si>
  <si>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</si>
  <si>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</si>
  <si>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</si>
  <si>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</si>
  <si>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</si>
  <si>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</si>
  <si>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</si>
  <si>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</si>
  <si>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</si>
  <si>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</si>
  <si>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</si>
  <si>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</si>
  <si>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</si>
  <si>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</si>
  <si>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</si>
  <si>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</si>
  <si>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</si>
  <si>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</si>
  <si>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</si>
  <si>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</si>
  <si>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</si>
  <si>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</si>
  <si>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</si>
  <si>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</si>
  <si>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</si>
  <si>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</si>
  <si>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</si>
  <si>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</si>
  <si>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</si>
  <si>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</si>
  <si>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</si>
  <si>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</si>
  <si>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</si>
  <si>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</si>
  <si>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</si>
  <si>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</si>
  <si>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</si>
  <si>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</si>
  <si>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</si>
  <si>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</si>
  <si>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</si>
  <si>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</si>
  <si>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</si>
  <si>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</si>
  <si>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</si>
  <si>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</si>
  <si>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</si>
  <si>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</si>
  <si>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</si>
  <si>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</si>
  <si>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</si>
  <si>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</si>
  <si>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</si>
  <si>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</si>
  <si>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</si>
  <si>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</si>
  <si>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</si>
  <si>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</si>
  <si>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</si>
  <si>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</si>
  <si>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</si>
  <si>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</si>
  <si>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</si>
  <si>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</si>
  <si>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</si>
  <si>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</si>
  <si>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</si>
  <si>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</si>
  <si>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</si>
  <si>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</si>
  <si>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</si>
  <si>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</si>
  <si>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</si>
  <si>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</si>
  <si>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</si>
  <si>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</si>
  <si>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</si>
  <si>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</si>
  <si>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</si>
  <si>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</si>
  <si>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</si>
  <si>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</si>
  <si>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</si>
  <si>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</si>
  <si>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</si>
  <si>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</si>
  <si>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</si>
  <si>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</si>
  <si>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</si>
  <si>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</si>
  <si>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</si>
  <si>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</si>
  <si>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</si>
  <si>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</si>
  <si>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</si>
  <si>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</si>
  <si>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</si>
  <si>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</si>
  <si>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</si>
  <si>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</si>
  <si>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</si>
  <si>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</si>
  <si>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</si>
  <si>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</si>
  <si>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</si>
  <si>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</si>
  <si>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</si>
  <si>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</si>
  <si>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</si>
  <si>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</si>
  <si>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</si>
  <si>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</si>
  <si>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</si>
  <si>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</si>
  <si>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</si>
  <si>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</si>
  <si>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</si>
  <si>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</si>
  <si>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</si>
  <si>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</si>
  <si>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</si>
  <si>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</si>
  <si>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</si>
  <si>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</si>
  <si>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</si>
  <si>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</si>
  <si>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</si>
  <si>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</si>
  <si>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</si>
  <si>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</si>
  <si>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</si>
  <si>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</si>
  <si>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</si>
  <si>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</si>
  <si>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</si>
  <si>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</si>
  <si>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</si>
  <si>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</si>
  <si>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</si>
  <si>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</si>
  <si>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</si>
  <si>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</si>
  <si>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</si>
  <si>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</si>
  <si>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</si>
  <si>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</si>
  <si>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</si>
  <si>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</si>
  <si>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</si>
  <si>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</si>
  <si>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</si>
  <si>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</si>
  <si>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</si>
  <si>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</si>
  <si>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</si>
  <si>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</si>
  <si>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</si>
  <si>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</si>
  <si>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</si>
  <si>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</si>
  <si>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</si>
  <si>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</si>
  <si>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</si>
  <si>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</si>
  <si>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</si>
  <si>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</si>
  <si>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</si>
  <si>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</si>
  <si>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</si>
  <si>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</si>
  <si>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</si>
  <si>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</si>
  <si>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</si>
  <si>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</si>
  <si>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</si>
  <si>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</si>
  <si>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</si>
  <si>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</si>
  <si>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</si>
  <si>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</si>
  <si>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</si>
  <si>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</si>
  <si>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</si>
  <si>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</si>
  <si>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</si>
  <si>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</si>
  <si>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</si>
  <si>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</si>
  <si>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</si>
  <si>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</si>
  <si>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</si>
  <si>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</si>
  <si>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</si>
  <si>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</si>
  <si>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</si>
  <si>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</si>
  <si>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</si>
  <si>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</si>
  <si>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</si>
  <si>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</si>
  <si>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</si>
  <si>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</si>
  <si>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</si>
  <si>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</si>
  <si>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</si>
  <si>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</si>
  <si>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</si>
  <si>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</si>
  <si>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</si>
  <si>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</si>
  <si>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</si>
  <si>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</si>
  <si>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</si>
  <si>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</si>
  <si>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</si>
  <si>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</si>
  <si>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</si>
  <si>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</si>
  <si>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</si>
  <si>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</si>
  <si>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</si>
  <si>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</si>
  <si>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</si>
  <si>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</si>
  <si>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</si>
  <si>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</si>
  <si>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</si>
  <si>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</si>
  <si>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</si>
  <si>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</si>
  <si>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</si>
  <si>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</si>
  <si>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</si>
  <si>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</si>
  <si>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</si>
  <si>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</si>
  <si>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</si>
  <si>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</si>
  <si>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</si>
  <si>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</si>
  <si>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</si>
  <si>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</si>
  <si>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</si>
  <si>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</si>
  <si>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</si>
  <si>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</si>
  <si>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</si>
  <si>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</si>
  <si>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</si>
  <si>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</si>
  <si>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</si>
  <si>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</si>
  <si>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</si>
  <si>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</si>
  <si>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</si>
  <si>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</si>
  <si>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</si>
  <si>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</si>
  <si>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</si>
  <si>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</si>
  <si>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</si>
  <si>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</si>
  <si>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</si>
  <si>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</si>
  <si>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</si>
  <si>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</si>
  <si>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</si>
  <si>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</si>
  <si>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</si>
  <si>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</si>
  <si>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</si>
  <si>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</si>
  <si>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</si>
  <si>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</si>
  <si>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</si>
  <si>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</si>
  <si>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</si>
  <si>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</si>
  <si>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</si>
  <si>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</si>
  <si>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</si>
  <si>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</si>
  <si>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</si>
  <si>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</si>
  <si>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</si>
  <si>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</si>
  <si>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</si>
  <si>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</si>
  <si>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</si>
  <si>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</si>
  <si>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</si>
  <si>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</si>
  <si>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</si>
  <si>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</si>
  <si>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</si>
  <si>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</si>
  <si>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</si>
  <si>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</si>
  <si>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</si>
  <si>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</si>
  <si>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</si>
  <si>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</si>
  <si>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</si>
  <si>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</si>
  <si>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</si>
  <si>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</si>
  <si>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</si>
  <si>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</si>
  <si>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</si>
  <si>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</si>
  <si>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</si>
  <si>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</si>
  <si>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</si>
  <si>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</si>
  <si>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</si>
  <si>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</si>
  <si>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</si>
  <si>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</si>
  <si>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</si>
  <si>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</si>
  <si>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</si>
  <si>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</si>
  <si>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</si>
  <si>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</si>
  <si>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</si>
  <si>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</si>
  <si>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</si>
  <si>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</si>
  <si>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</si>
  <si>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</si>
  <si>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</si>
  <si>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</si>
  <si>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</si>
  <si>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</si>
  <si>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</si>
  <si>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</si>
  <si>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</si>
  <si>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</si>
  <si>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</si>
  <si>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</si>
  <si>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</si>
  <si>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</si>
  <si>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</si>
  <si>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</si>
  <si>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</si>
  <si>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</si>
  <si>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</si>
  <si>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</si>
  <si>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</si>
  <si>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</si>
  <si>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</si>
  <si>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</si>
  <si>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</si>
  <si>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</si>
  <si>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</si>
  <si>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</si>
  <si>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</si>
  <si>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</si>
  <si>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</si>
  <si>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</si>
  <si>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</si>
  <si>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</si>
  <si>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</si>
  <si>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</si>
  <si>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</si>
  <si>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</si>
  <si>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</si>
  <si>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</si>
  <si>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</si>
  <si>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</si>
  <si>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</si>
  <si>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</si>
  <si>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</si>
  <si>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</si>
  <si>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</si>
  <si>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</si>
  <si>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</si>
  <si>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</si>
  <si>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</si>
  <si>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</si>
  <si>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</si>
  <si>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</si>
  <si>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</si>
  <si>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</si>
  <si>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</si>
  <si>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</si>
  <si>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</si>
  <si>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</si>
  <si>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</si>
  <si>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</si>
  <si>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</si>
  <si>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</si>
  <si>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</si>
  <si>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</si>
  <si>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</si>
  <si>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</si>
  <si>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</si>
  <si>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</si>
  <si>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</si>
  <si>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</si>
  <si>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</si>
  <si>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</si>
  <si>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</si>
  <si>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</si>
  <si>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</si>
  <si>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</si>
  <si>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</si>
  <si>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</si>
  <si>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</si>
  <si>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</si>
  <si>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</si>
  <si>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</si>
  <si>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</si>
  <si>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</si>
  <si>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</si>
  <si>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</si>
  <si>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</si>
  <si>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</si>
  <si>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</si>
  <si>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</si>
  <si>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</si>
  <si>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</si>
  <si>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</si>
  <si>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</si>
  <si>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</si>
  <si>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</si>
  <si>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</si>
  <si>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</si>
  <si>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</si>
  <si>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</si>
  <si>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</si>
  <si>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</si>
  <si>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</si>
  <si>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</si>
  <si>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</si>
  <si>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</si>
  <si>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</si>
  <si>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</si>
  <si>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</si>
  <si>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</si>
  <si>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</si>
  <si>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</si>
  <si>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</si>
  <si>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</si>
  <si>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</si>
  <si>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</si>
  <si>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</si>
  <si>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</si>
  <si>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</si>
  <si>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</si>
  <si>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</si>
  <si>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</si>
  <si>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</si>
  <si>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</si>
  <si>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</si>
  <si>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</si>
  <si>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</si>
  <si>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</si>
  <si>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</si>
  <si>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</si>
  <si>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</si>
  <si>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</si>
  <si>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</si>
  <si>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</si>
  <si>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</si>
  <si>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</si>
  <si>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</si>
  <si>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</si>
  <si>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</si>
  <si>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</si>
  <si>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</si>
  <si>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</si>
  <si>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</si>
  <si>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</si>
  <si>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</si>
  <si>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</si>
  <si>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</si>
  <si>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</si>
  <si>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</si>
  <si>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</si>
  <si>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</si>
  <si>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</si>
  <si>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</si>
  <si>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</si>
  <si>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</si>
  <si>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</si>
  <si>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</si>
  <si>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</si>
  <si>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</si>
  <si>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</si>
  <si>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</si>
  <si>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</si>
  <si>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</si>
  <si>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</si>
  <si>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</si>
  <si>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</si>
  <si>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</si>
  <si>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</si>
  <si>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</si>
  <si>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</si>
  <si>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</si>
  <si>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</si>
  <si>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</si>
  <si>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</si>
  <si>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</si>
  <si>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</si>
  <si>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</si>
  <si>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</si>
  <si>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</si>
  <si>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</si>
  <si>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</si>
  <si>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</si>
  <si>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</si>
  <si>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</si>
  <si>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</si>
  <si>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</si>
  <si>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</si>
  <si>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</si>
  <si>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</si>
  <si>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</si>
  <si>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</si>
  <si>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</si>
  <si>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</si>
  <si>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</si>
  <si>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</si>
  <si>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</si>
  <si>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</si>
  <si>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</si>
  <si>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</si>
  <si>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</si>
  <si>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</si>
  <si>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</si>
  <si>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</si>
  <si>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</si>
  <si>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</si>
  <si>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</si>
  <si>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</si>
  <si>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</si>
  <si>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</si>
  <si>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</si>
  <si>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</si>
  <si>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</si>
  <si>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</si>
  <si>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</si>
  <si>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</si>
  <si>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</si>
  <si>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</si>
  <si>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</si>
  <si>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</si>
  <si>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</si>
  <si>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</si>
  <si>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</si>
  <si>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</si>
  <si>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</si>
  <si>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</si>
  <si>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</si>
  <si>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</si>
  <si>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</si>
  <si>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</si>
  <si>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</si>
  <si>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</si>
  <si>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</si>
  <si>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</si>
  <si>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</si>
  <si>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</si>
  <si>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</si>
  <si>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</si>
  <si>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</si>
  <si>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</si>
  <si>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</si>
  <si>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</si>
  <si>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</si>
  <si>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</si>
  <si>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</si>
  <si>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</si>
  <si>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</si>
  <si>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</si>
  <si>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</si>
  <si>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</si>
  <si>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</si>
  <si>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</si>
  <si>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</si>
  <si>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</si>
  <si>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</si>
  <si>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</si>
  <si>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</si>
  <si>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</si>
  <si>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</si>
  <si>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</si>
  <si>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</si>
  <si>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</si>
  <si>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</si>
  <si>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</si>
  <si>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</si>
  <si>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</si>
  <si>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</si>
  <si>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</si>
  <si>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</si>
  <si>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</si>
  <si>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</si>
  <si>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</si>
  <si>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</si>
  <si>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</si>
  <si>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</si>
  <si>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</si>
  <si>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</si>
  <si>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</si>
  <si>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</si>
  <si>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</si>
  <si>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</si>
  <si>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</si>
  <si>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</si>
  <si>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</si>
  <si>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</si>
  <si>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</si>
  <si>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</si>
  <si>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</si>
  <si>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</si>
  <si>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</si>
  <si>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</si>
  <si>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</si>
  <si>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</si>
  <si>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</si>
  <si>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</si>
  <si>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</si>
  <si>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</si>
  <si>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</si>
  <si>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</si>
  <si>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</si>
  <si>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</si>
  <si>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</si>
  <si>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</si>
  <si>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</si>
  <si>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</si>
  <si>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</si>
  <si>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</si>
  <si>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</si>
  <si>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</si>
  <si>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</si>
  <si>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</si>
  <si>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</si>
  <si>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</si>
  <si>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</si>
  <si>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</si>
  <si>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</si>
  <si>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</si>
  <si>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</si>
  <si>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</si>
  <si>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</si>
  <si>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</si>
  <si>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</si>
  <si>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</si>
  <si>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</si>
  <si>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</si>
  <si>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</si>
  <si>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</si>
  <si>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</si>
  <si>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</si>
  <si>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</si>
  <si>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</si>
  <si>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</si>
  <si>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</si>
  <si>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</si>
  <si>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</si>
  <si>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</si>
  <si>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</si>
  <si>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</si>
  <si>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</si>
  <si>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</si>
  <si>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</si>
  <si>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</si>
  <si>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</si>
  <si>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</si>
  <si>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</si>
  <si>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</si>
  <si>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</si>
  <si>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</si>
  <si>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</si>
  <si>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</si>
  <si>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</si>
  <si>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</si>
  <si>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</si>
  <si>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</si>
  <si>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</si>
  <si>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</si>
  <si>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</si>
  <si>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</si>
  <si>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</si>
  <si>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</si>
  <si>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</si>
  <si>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</si>
  <si>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</si>
  <si>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</si>
  <si>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</si>
  <si>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</si>
  <si>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</si>
  <si>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</si>
  <si>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</si>
  <si>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</si>
  <si>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</si>
  <si>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</si>
  <si>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</si>
  <si>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</si>
  <si>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</si>
  <si>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</si>
  <si>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</si>
  <si>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</si>
  <si>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</si>
  <si>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</si>
  <si>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</si>
  <si>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</si>
  <si>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</si>
  <si>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</si>
  <si>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</si>
  <si>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</si>
  <si>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</si>
  <si>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</si>
  <si>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</si>
  <si>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</si>
  <si>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</si>
  <si>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</si>
  <si>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</si>
  <si>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</si>
  <si>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</si>
  <si>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</si>
  <si>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</si>
  <si>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</si>
  <si>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</si>
  <si>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</si>
  <si>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</si>
  <si>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</si>
  <si>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</si>
  <si>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</si>
  <si>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</si>
  <si>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</si>
  <si>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</si>
  <si>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</si>
  <si>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</si>
  <si>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</si>
  <si>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</si>
  <si>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</si>
  <si>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</si>
  <si>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</si>
  <si>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</si>
  <si>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</si>
  <si>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</si>
  <si>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</si>
  <si>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</si>
  <si>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</si>
  <si>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</si>
  <si>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</si>
  <si>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</si>
  <si>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</si>
  <si>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</si>
  <si>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</si>
  <si>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</si>
  <si>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</si>
  <si>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</si>
  <si>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</si>
  <si>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</si>
  <si>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</si>
  <si>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</si>
  <si>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</si>
  <si>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</si>
  <si>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</si>
  <si>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</si>
  <si>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</si>
  <si>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</si>
  <si>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</si>
  <si>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</si>
  <si>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</si>
  <si>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</si>
  <si>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</si>
  <si>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</si>
  <si>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</si>
  <si>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</si>
  <si>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</si>
  <si>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</si>
  <si>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</si>
  <si>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</si>
  <si>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</si>
  <si>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</si>
  <si>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</si>
  <si>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</si>
  <si>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</si>
  <si>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</si>
  <si>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</si>
  <si>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</si>
  <si>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</si>
  <si>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</si>
  <si>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</si>
  <si>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</si>
  <si>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</si>
  <si>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</si>
  <si>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</si>
  <si>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</si>
  <si>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</si>
  <si>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</si>
  <si>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</si>
  <si>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</si>
  <si>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</si>
  <si>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</si>
  <si>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</si>
  <si>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</si>
  <si>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</si>
  <si>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</si>
  <si>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</si>
  <si>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</si>
  <si>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</si>
  <si>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</si>
  <si>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</si>
  <si>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</si>
  <si>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</si>
  <si>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</si>
  <si>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</si>
  <si>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</si>
  <si>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</si>
  <si>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</si>
  <si>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</si>
  <si>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</si>
  <si>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</si>
  <si>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</si>
  <si>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</si>
  <si>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</si>
  <si>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</si>
  <si>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</si>
  <si>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</si>
  <si>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</si>
  <si>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</si>
  <si>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</si>
  <si>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</si>
  <si>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</si>
  <si>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</si>
  <si>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</si>
  <si>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</si>
  <si>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</si>
  <si>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</si>
  <si>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</si>
  <si>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</si>
  <si>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</si>
  <si>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</si>
  <si>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</si>
  <si>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</si>
  <si>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</si>
  <si>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</si>
  <si>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</si>
  <si>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</si>
  <si>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</si>
  <si>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</si>
  <si>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</si>
  <si>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</si>
  <si>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</si>
  <si>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</si>
  <si>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</si>
  <si>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</si>
  <si>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</si>
  <si>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</si>
  <si>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</si>
  <si>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</si>
  <si>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</si>
  <si>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</si>
  <si>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</si>
  <si>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</si>
  <si>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</si>
  <si>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</si>
  <si>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</si>
  <si>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</si>
  <si>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</si>
  <si>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</si>
  <si>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</si>
  <si>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</si>
  <si>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</si>
  <si>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</si>
  <si>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</si>
  <si>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</si>
  <si>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</si>
  <si>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</si>
  <si>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</si>
  <si>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</si>
  <si>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</si>
  <si>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</si>
  <si>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</si>
  <si>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</si>
  <si>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</si>
  <si>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</si>
  <si>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</si>
  <si>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</si>
  <si>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</si>
  <si>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</si>
  <si>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</si>
  <si>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</si>
  <si>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</si>
  <si>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</si>
  <si>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</si>
  <si>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</si>
  <si>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</si>
  <si>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</si>
  <si>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</si>
  <si>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</si>
  <si>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</si>
  <si>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</si>
  <si>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</si>
  <si>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</si>
  <si>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</si>
  <si>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</si>
  <si>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</si>
  <si>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</si>
  <si>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</si>
  <si>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</si>
  <si>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</si>
  <si>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</si>
  <si>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</si>
  <si>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</si>
  <si>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</si>
  <si>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</si>
  <si>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</si>
  <si>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</si>
  <si>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</si>
  <si>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</si>
  <si>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</si>
  <si>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</si>
  <si>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</si>
  <si>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</si>
  <si>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</si>
  <si>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</si>
  <si>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</si>
  <si>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</si>
  <si>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</si>
  <si>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</si>
  <si>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</si>
  <si>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</si>
  <si>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</si>
  <si>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</si>
  <si>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</si>
  <si>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</si>
  <si>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</si>
  <si>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</si>
  <si>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</si>
  <si>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</si>
  <si>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</si>
  <si>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</si>
  <si>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</si>
  <si>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</si>
  <si>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</si>
  <si>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</si>
  <si>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</si>
  <si>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</si>
  <si>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</si>
  <si>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</si>
  <si>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</si>
  <si>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</si>
  <si>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</si>
  <si>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</si>
  <si>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</si>
  <si>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</si>
  <si>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</si>
  <si>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</si>
  <si>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</si>
  <si>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</si>
  <si>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</si>
  <si>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</si>
  <si>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</si>
  <si>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</si>
  <si>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</si>
  <si>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</si>
  <si>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</si>
  <si>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</si>
  <si>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</si>
  <si>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</si>
  <si>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</si>
  <si>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</si>
  <si>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</si>
  <si>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</si>
  <si>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</si>
  <si>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</si>
  <si>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</si>
  <si>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</si>
  <si>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</si>
  <si>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</si>
  <si>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</si>
  <si>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</si>
  <si>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</si>
  <si>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</si>
  <si>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</si>
  <si>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</si>
  <si>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</si>
  <si>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</si>
  <si>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</si>
  <si>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</si>
  <si>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</si>
  <si>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</si>
  <si>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</si>
  <si>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</si>
  <si>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</si>
  <si>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</si>
  <si>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</si>
  <si>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</si>
  <si>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</si>
  <si>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</si>
  <si>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</si>
  <si>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</si>
  <si>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</si>
  <si>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</si>
  <si>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</si>
  <si>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</si>
  <si>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</si>
  <si>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</si>
  <si>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</si>
  <si>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</si>
  <si>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</si>
  <si>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</si>
  <si>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</si>
  <si>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</si>
  <si>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</si>
  <si>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</si>
  <si>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</si>
  <si>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</si>
  <si>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</si>
  <si>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</si>
  <si>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</si>
  <si>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</si>
  <si>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</si>
  <si>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</si>
  <si>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</si>
  <si>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</si>
  <si>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</si>
  <si>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</si>
  <si>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</si>
  <si>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</si>
  <si>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</si>
  <si>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</si>
  <si>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</si>
  <si>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</si>
  <si>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</si>
  <si>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</si>
  <si>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</si>
  <si>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</si>
  <si>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</si>
  <si>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</si>
  <si>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</si>
  <si>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</si>
  <si>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</si>
  <si>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</si>
  <si>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</si>
  <si>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</si>
  <si>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</si>
  <si>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</si>
  <si>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</si>
  <si>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</si>
  <si>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</si>
  <si>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</si>
  <si>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</si>
  <si>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</si>
  <si>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</si>
  <si>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</si>
  <si>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</si>
  <si>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</si>
  <si>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</si>
  <si>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</si>
  <si>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</si>
  <si>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</si>
  <si>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</si>
  <si>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</si>
  <si>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</si>
  <si>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</si>
  <si>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</si>
  <si>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</si>
  <si>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</si>
  <si>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</si>
  <si>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</si>
  <si>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</si>
  <si>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</si>
  <si>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</si>
  <si>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</si>
  <si>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</si>
  <si>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</si>
  <si>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</si>
  <si>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</si>
  <si>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</si>
  <si>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</si>
  <si>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</si>
  <si>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</si>
  <si>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</si>
  <si>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</si>
  <si>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</si>
  <si>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</si>
  <si>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</si>
  <si>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</si>
  <si>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</si>
  <si>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</si>
  <si>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</si>
  <si>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</si>
  <si>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</si>
  <si>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</si>
  <si>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</si>
  <si>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</si>
  <si>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</si>
  <si>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</si>
  <si>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</si>
  <si>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</si>
  <si>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</si>
  <si>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</si>
  <si>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</si>
  <si>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</si>
  <si>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</si>
  <si>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</si>
  <si>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</si>
  <si>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</si>
  <si>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</si>
  <si>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</si>
  <si>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</si>
  <si>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</si>
  <si>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</si>
  <si>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</si>
  <si>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</si>
  <si>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</si>
  <si>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</si>
  <si>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</si>
  <si>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</si>
  <si>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</si>
  <si>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</si>
  <si>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</si>
  <si>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</si>
  <si>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</si>
  <si>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</si>
  <si>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</si>
  <si>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</si>
  <si>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</si>
  <si>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</si>
  <si>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</si>
  <si>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</si>
  <si>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</si>
  <si>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</si>
  <si>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</si>
  <si>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</si>
  <si>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</si>
  <si>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</si>
  <si>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</si>
  <si>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</si>
  <si>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</si>
  <si>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</si>
  <si>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</si>
  <si>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</si>
  <si>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</si>
  <si>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</si>
  <si>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</si>
  <si>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</si>
  <si>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</si>
  <si>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</si>
  <si>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</si>
  <si>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</si>
  <si>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</si>
  <si>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</si>
  <si>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</si>
  <si>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</si>
  <si>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</si>
  <si>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</si>
  <si>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</si>
  <si>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</si>
  <si>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</si>
  <si>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</si>
  <si>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</si>
  <si>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</si>
  <si>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</si>
  <si>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</si>
  <si>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</si>
  <si>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</si>
  <si>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</si>
  <si>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</si>
  <si>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</si>
  <si>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</si>
  <si>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</si>
  <si>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</si>
  <si>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</si>
  <si>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</si>
  <si>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</si>
  <si>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</si>
  <si>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</si>
  <si>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</si>
  <si>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</si>
  <si>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</si>
  <si>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</si>
  <si>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</si>
  <si>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</si>
  <si>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</si>
  <si>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</si>
  <si>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</si>
  <si>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</si>
  <si>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</si>
  <si>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</si>
  <si>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</si>
  <si>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</si>
  <si>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</si>
  <si>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</si>
  <si>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</si>
  <si>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</si>
  <si>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</si>
  <si>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</si>
  <si>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</si>
  <si>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</si>
  <si>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</si>
  <si>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</si>
  <si>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</si>
  <si>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</si>
  <si>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</si>
  <si>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</si>
  <si>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</si>
  <si>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</si>
  <si>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</si>
  <si>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</si>
  <si>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</si>
  <si>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</si>
  <si>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</si>
  <si>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</si>
  <si>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</si>
  <si>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</si>
  <si>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</si>
  <si>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</si>
  <si>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</si>
  <si>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</si>
  <si>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</si>
  <si>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</si>
  <si>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</si>
  <si>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</si>
  <si>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</si>
  <si>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</si>
  <si>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</si>
  <si>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</si>
  <si>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</si>
  <si>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</si>
  <si>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</si>
  <si>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</si>
  <si>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</si>
  <si>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</si>
  <si>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</si>
  <si>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</si>
  <si>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</si>
  <si>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</si>
  <si>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</si>
  <si>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</si>
  <si>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</si>
  <si>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</si>
  <si>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</si>
  <si>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</si>
  <si>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</si>
  <si>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</si>
  <si>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</si>
  <si>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</si>
  <si>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</si>
  <si>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</si>
  <si>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</si>
  <si>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</si>
  <si>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</si>
  <si>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</si>
  <si>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</si>
  <si>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</si>
  <si>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</si>
  <si>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</si>
  <si>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</si>
  <si>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</si>
  <si>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</si>
  <si>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</si>
  <si>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</si>
  <si>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</si>
  <si>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</si>
  <si>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</si>
  <si>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</si>
  <si>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</si>
  <si>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</si>
  <si>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</si>
  <si>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</si>
  <si>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</si>
  <si>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</si>
  <si>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</si>
  <si>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</si>
  <si>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</si>
  <si>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</si>
  <si>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</si>
  <si>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</si>
  <si>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</si>
  <si>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</si>
  <si>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</si>
  <si>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</si>
  <si>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</si>
  <si>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</si>
  <si>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</si>
  <si>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</si>
  <si>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</si>
  <si>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</si>
  <si>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</si>
  <si>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</si>
  <si>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</si>
  <si>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</si>
  <si>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</si>
  <si>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</si>
  <si>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</si>
  <si>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</si>
  <si>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</si>
  <si>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</si>
  <si>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</si>
  <si>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</si>
  <si>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</si>
  <si>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</si>
  <si>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</si>
  <si>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</si>
  <si>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</si>
  <si>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</si>
  <si>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</si>
  <si>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</si>
  <si>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</si>
  <si>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</si>
  <si>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</si>
  <si>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</si>
  <si>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</si>
  <si>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</si>
  <si>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</si>
  <si>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</si>
  <si>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</si>
  <si>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</si>
  <si>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</si>
  <si>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</si>
  <si>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</si>
  <si>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</si>
  <si>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</si>
  <si>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</si>
  <si>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</si>
  <si>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</si>
  <si>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</si>
  <si>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</si>
  <si>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</si>
  <si>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</si>
  <si>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</si>
  <si>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</si>
  <si>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</si>
  <si>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</si>
  <si>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</si>
  <si>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</si>
  <si>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</si>
  <si>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</si>
  <si>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</si>
  <si>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</si>
  <si>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</si>
  <si>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</si>
  <si>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</si>
  <si>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</si>
  <si>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</si>
  <si>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</si>
  <si>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</si>
  <si>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</si>
  <si>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</si>
  <si>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</si>
  <si>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</si>
  <si>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</si>
  <si>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</si>
  <si>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</si>
  <si>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</si>
  <si>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</si>
  <si>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</si>
  <si>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</si>
  <si>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</si>
  <si>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</si>
  <si>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</si>
  <si>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</si>
  <si>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</si>
  <si>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</si>
  <si>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</si>
  <si>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</si>
  <si>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</si>
  <si>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</si>
  <si>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</si>
  <si>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</si>
  <si>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</si>
  <si>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</si>
  <si>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</si>
  <si>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</si>
  <si>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</si>
  <si>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</si>
  <si>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</si>
  <si>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</si>
  <si>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</si>
  <si>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</si>
  <si>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</si>
  <si>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</si>
  <si>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</si>
  <si>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</si>
  <si>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</si>
  <si>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</si>
  <si>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</si>
  <si>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</si>
  <si>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</si>
  <si>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</si>
  <si>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</si>
  <si>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</si>
  <si>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</si>
  <si>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</si>
  <si>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</si>
  <si>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</si>
  <si>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</si>
  <si>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</si>
  <si>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</si>
  <si>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</si>
  <si>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</si>
  <si>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</si>
  <si>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</si>
  <si>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</si>
  <si>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</si>
  <si>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</si>
  <si>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</si>
  <si>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</si>
  <si>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</si>
  <si>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</si>
  <si>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</si>
  <si>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</si>
  <si>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</si>
  <si>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</si>
  <si>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</si>
  <si>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</si>
  <si>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</si>
  <si>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</si>
  <si>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</si>
  <si>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</si>
  <si>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</si>
  <si>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</si>
  <si>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</si>
  <si>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</si>
  <si>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</si>
  <si>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</si>
  <si>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</si>
  <si>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</si>
  <si>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</si>
  <si>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</si>
  <si>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</si>
  <si>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</si>
  <si>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</si>
  <si>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</si>
  <si>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</si>
  <si>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</si>
  <si>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</si>
  <si>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</si>
  <si>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</si>
  <si>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</si>
  <si>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</si>
  <si>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</si>
  <si>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</si>
  <si>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</si>
  <si>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</si>
  <si>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</si>
  <si>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</si>
  <si>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</si>
  <si>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</si>
  <si>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</si>
  <si>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</si>
  <si>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</si>
  <si>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</si>
  <si>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</si>
  <si>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</si>
  <si>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</si>
  <si>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</si>
  <si>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</si>
  <si>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</si>
  <si>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</si>
  <si>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</si>
  <si>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</si>
  <si>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</si>
  <si>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</si>
  <si>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</si>
  <si>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</si>
  <si>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</si>
  <si>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</si>
  <si>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</si>
  <si>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</si>
  <si>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</si>
  <si>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</si>
  <si>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</si>
  <si>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</si>
  <si>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</si>
  <si>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</si>
  <si>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</si>
  <si>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</si>
  <si>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</si>
  <si>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</si>
  <si>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</si>
  <si>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</si>
  <si>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</si>
  <si>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</si>
  <si>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</si>
  <si>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</si>
  <si>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</si>
  <si>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</si>
  <si>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</si>
  <si>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</si>
  <si>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</si>
  <si>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</si>
  <si>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</si>
  <si>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</si>
  <si>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</si>
  <si>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</si>
  <si>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</si>
  <si>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</si>
  <si>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</si>
  <si>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</si>
  <si>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</si>
  <si>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</si>
  <si>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</si>
  <si>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</si>
  <si>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</si>
  <si>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</si>
  <si>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</si>
  <si>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</si>
  <si>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</si>
  <si>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</si>
  <si>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</si>
  <si>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</si>
  <si>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</si>
  <si>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</si>
  <si>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</si>
  <si>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</si>
  <si>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</si>
  <si>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</si>
  <si>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</si>
  <si>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</si>
  <si>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</si>
  <si>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</si>
  <si>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</si>
  <si>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</si>
  <si>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</si>
  <si>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</si>
  <si>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</si>
  <si>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</si>
  <si>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</si>
  <si>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</si>
  <si>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</si>
  <si>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</si>
  <si>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</si>
  <si>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</si>
  <si>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</si>
  <si>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</si>
  <si>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</si>
  <si>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</si>
  <si>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</si>
  <si>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</si>
  <si>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</si>
  <si>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</si>
  <si>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</si>
  <si>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</si>
  <si>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</si>
  <si>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</si>
  <si>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</si>
  <si>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</si>
  <si>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</si>
  <si>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</si>
  <si>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</si>
  <si>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</si>
  <si>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</si>
  <si>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</si>
  <si>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</si>
  <si>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</si>
  <si>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</si>
  <si>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</si>
  <si>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</si>
  <si>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</si>
  <si>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</si>
  <si>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</si>
  <si>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</si>
  <si>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</si>
  <si>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</si>
  <si>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</si>
  <si>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</si>
  <si>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</si>
  <si>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</si>
  <si>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</si>
  <si>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</si>
  <si>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</si>
  <si>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</si>
  <si>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</si>
  <si>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</si>
  <si>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</si>
  <si>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</si>
  <si>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</si>
  <si>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</si>
  <si>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</si>
  <si>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</si>
  <si>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</si>
  <si>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</si>
  <si>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</si>
  <si>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</si>
  <si>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</si>
  <si>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</si>
  <si>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</si>
  <si>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</si>
  <si>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</si>
  <si>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</si>
  <si>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</si>
  <si>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</si>
  <si>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</si>
  <si>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</si>
  <si>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</si>
  <si>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</si>
  <si>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</si>
  <si>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</si>
  <si>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</si>
  <si>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</si>
  <si>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</si>
  <si>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</si>
  <si>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</si>
  <si>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</si>
  <si>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</si>
  <si>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</si>
  <si>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</si>
  <si>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</si>
  <si>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</si>
  <si>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</si>
  <si>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</si>
  <si>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</si>
  <si>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</si>
  <si>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</si>
  <si>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</si>
  <si>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</si>
  <si>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</si>
  <si>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</si>
  <si>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</si>
  <si>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</si>
  <si>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</si>
  <si>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</si>
  <si>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</si>
  <si>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</si>
  <si>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</si>
  <si>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</si>
  <si>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</si>
  <si>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</si>
  <si>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</si>
  <si>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</si>
  <si>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</si>
  <si>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</si>
  <si>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</si>
  <si>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</si>
  <si>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</si>
  <si>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</si>
  <si>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</si>
  <si>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</si>
  <si>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</si>
  <si>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</si>
  <si>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</si>
  <si>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</si>
  <si>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</si>
  <si>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</si>
  <si>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</si>
  <si>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</si>
  <si>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</si>
  <si>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</si>
  <si>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</si>
  <si>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</si>
  <si>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</si>
  <si>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</si>
  <si>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</si>
  <si>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</si>
  <si>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</si>
  <si>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</si>
  <si>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</si>
  <si>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</si>
  <si>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</si>
  <si>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</si>
  <si>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</si>
  <si>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</si>
  <si>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</si>
  <si>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</si>
  <si>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</si>
  <si>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</si>
  <si>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</si>
  <si>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</si>
  <si>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</si>
  <si>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</si>
  <si>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</si>
  <si>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</si>
  <si>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</si>
  <si>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</si>
  <si>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</si>
  <si>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</si>
  <si>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</si>
  <si>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</si>
  <si>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</si>
  <si>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</si>
  <si>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</si>
  <si>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</si>
  <si>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</si>
  <si>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</si>
  <si>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</si>
  <si>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</si>
  <si>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</si>
  <si>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</si>
  <si>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</si>
  <si>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</si>
  <si>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</si>
  <si>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</si>
  <si>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</si>
  <si>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</si>
  <si>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</si>
  <si>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</si>
  <si>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</si>
  <si>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</si>
  <si>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</si>
  <si>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</si>
  <si>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</si>
  <si>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</si>
  <si>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</si>
  <si>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</si>
  <si>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</si>
  <si>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</si>
  <si>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</si>
  <si>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</si>
  <si>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</si>
  <si>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</si>
  <si>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</si>
  <si>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</si>
  <si>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</si>
  <si>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</si>
  <si>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</si>
  <si>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</si>
  <si>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</si>
  <si>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</si>
  <si>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</si>
  <si>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</si>
  <si>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</si>
  <si>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</si>
  <si>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</si>
  <si>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</si>
  <si>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</si>
  <si>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</si>
  <si>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</si>
  <si>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</si>
  <si>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</si>
  <si>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</si>
  <si>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</si>
  <si>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</si>
  <si>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</si>
  <si>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</si>
  <si>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</si>
  <si>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</si>
  <si>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</si>
  <si>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</si>
  <si>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</si>
  <si>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</si>
  <si>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</si>
  <si>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</si>
  <si>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</si>
  <si>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</si>
  <si>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</si>
  <si>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</si>
  <si>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</si>
  <si>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</si>
  <si>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</si>
  <si>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</si>
  <si>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</si>
  <si>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</si>
  <si>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</si>
  <si>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</si>
  <si>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</si>
  <si>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</si>
  <si>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</si>
  <si>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</si>
  <si>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</si>
  <si>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</si>
  <si>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</si>
  <si>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</si>
  <si>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</si>
  <si>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</si>
  <si>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</si>
  <si>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</si>
  <si>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</si>
  <si>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</si>
  <si>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</si>
  <si>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</si>
  <si>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</si>
  <si>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</si>
  <si>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</si>
  <si>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</si>
  <si>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</si>
  <si>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</si>
  <si>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</si>
  <si>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</si>
  <si>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</si>
  <si>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</si>
  <si>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</si>
  <si>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</si>
  <si>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</si>
  <si>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</si>
  <si>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</si>
  <si>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</si>
  <si>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</si>
  <si>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</si>
  <si>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</si>
  <si>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</si>
  <si>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</si>
  <si>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</si>
  <si>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</si>
  <si>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</si>
  <si>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</si>
  <si>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</si>
  <si>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</si>
  <si>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</si>
  <si>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</si>
  <si>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</si>
  <si>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</si>
  <si>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</si>
  <si>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</si>
  <si>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</si>
  <si>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</si>
  <si>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</si>
  <si>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</si>
  <si>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</si>
  <si>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</si>
  <si>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</si>
  <si>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</si>
  <si>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</si>
  <si>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</si>
  <si>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</si>
  <si>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</si>
  <si>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</si>
  <si>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</si>
  <si>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</si>
  <si>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</si>
  <si>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</si>
  <si>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</si>
  <si>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</si>
  <si>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</si>
  <si>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</si>
  <si>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</si>
  <si>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</si>
  <si>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</si>
  <si>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</si>
  <si>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</si>
  <si>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</si>
  <si>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</si>
  <si>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</si>
  <si>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</si>
  <si>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</si>
  <si>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</si>
  <si>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</si>
  <si>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</si>
  <si>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</si>
  <si>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</si>
  <si>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</si>
  <si>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</si>
  <si>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</si>
  <si>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</si>
  <si>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</si>
  <si>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</si>
  <si>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</si>
  <si>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</si>
  <si>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</si>
  <si>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</si>
  <si>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</si>
  <si>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</si>
  <si>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</si>
  <si>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</si>
  <si>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</si>
  <si>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</si>
  <si>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</si>
  <si>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</si>
  <si>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</si>
  <si>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</si>
  <si>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</si>
  <si>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</si>
  <si>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</si>
  <si>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</si>
  <si>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</si>
  <si>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</si>
  <si>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</si>
  <si>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</si>
  <si>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</si>
  <si>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</si>
  <si>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</si>
  <si>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</si>
  <si>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</si>
  <si>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</si>
  <si>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</si>
  <si>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</si>
  <si>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</si>
  <si>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</si>
  <si>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</si>
  <si>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</si>
  <si>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</si>
  <si>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</si>
  <si>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</si>
  <si>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</si>
  <si>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</si>
  <si>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</si>
  <si>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</si>
  <si>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</si>
  <si>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</si>
  <si>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</si>
  <si>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</si>
  <si>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</si>
  <si>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</si>
  <si>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</si>
  <si>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</si>
  <si>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</si>
  <si>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</si>
  <si>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</si>
  <si>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</si>
  <si>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</si>
  <si>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</si>
  <si>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</si>
  <si>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</si>
  <si>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</si>
  <si>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</si>
  <si>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</si>
  <si>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</si>
  <si>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</si>
  <si>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</si>
  <si>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</si>
  <si>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</si>
  <si>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</si>
  <si>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</si>
  <si>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</si>
  <si>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</si>
  <si>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</si>
  <si>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</si>
  <si>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</si>
  <si>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</si>
  <si>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</si>
  <si>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</si>
  <si>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</si>
  <si>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</si>
  <si>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</si>
  <si>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</si>
  <si>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</si>
  <si>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</si>
  <si>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</si>
  <si>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</si>
  <si>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</si>
  <si>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</si>
  <si>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</si>
  <si>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</si>
  <si>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</si>
  <si>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</si>
  <si>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</si>
  <si>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</si>
  <si>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</si>
  <si>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</si>
  <si>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</si>
  <si>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</si>
  <si>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</si>
  <si>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</si>
  <si>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</si>
  <si>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</si>
  <si>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</si>
  <si>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</si>
  <si>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</si>
  <si>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</si>
  <si>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</si>
  <si>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</si>
  <si>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</si>
  <si>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</si>
  <si>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</si>
  <si>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</si>
  <si>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</si>
  <si>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</si>
  <si>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</si>
  <si>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</si>
  <si>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</si>
  <si>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</si>
  <si>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</si>
  <si>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</si>
  <si>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</si>
  <si>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</si>
  <si>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</si>
  <si>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</si>
  <si>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</si>
  <si>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</si>
  <si>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</si>
  <si>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</si>
  <si>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</si>
  <si>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</si>
  <si>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</si>
  <si>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</si>
  <si>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</si>
  <si>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</si>
  <si>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</si>
  <si>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</si>
  <si>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</si>
  <si>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</si>
  <si>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</si>
  <si>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</si>
  <si>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</si>
  <si>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</si>
  <si>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</si>
  <si>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</si>
  <si>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</si>
  <si>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</si>
  <si>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</si>
  <si>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</si>
  <si>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</si>
  <si>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</si>
  <si>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</si>
  <si>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</si>
  <si>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</si>
  <si>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</si>
  <si>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</si>
  <si>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</si>
  <si>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</si>
  <si>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</si>
  <si>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</si>
  <si>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</si>
  <si>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</si>
  <si>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</si>
  <si>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</si>
  <si>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</si>
  <si>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</si>
  <si>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</si>
  <si>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</si>
  <si>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</si>
  <si>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</si>
  <si>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</si>
  <si>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</si>
  <si>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</si>
  <si>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</si>
  <si>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</si>
  <si>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</si>
  <si>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</si>
  <si>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</si>
  <si>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</si>
  <si>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</si>
  <si>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</si>
  <si>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</si>
  <si>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</si>
  <si>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</si>
  <si>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</si>
  <si>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</si>
  <si>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</si>
  <si>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</si>
  <si>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</si>
  <si>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</si>
  <si>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</si>
  <si>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</si>
  <si>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</si>
  <si>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</si>
  <si>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</si>
  <si>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</si>
  <si>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</si>
  <si>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</si>
  <si>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</si>
  <si>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</si>
  <si>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</si>
  <si>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</si>
  <si>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</si>
  <si>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</si>
  <si>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</si>
  <si>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</si>
  <si>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</si>
  <si>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</si>
  <si>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</si>
  <si>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</si>
  <si>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</si>
  <si>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</si>
  <si>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</si>
  <si>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</si>
  <si>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</si>
  <si>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</si>
  <si>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</si>
  <si>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</si>
  <si>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</si>
  <si>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</si>
  <si>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</si>
  <si>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</si>
  <si>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</si>
  <si>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</si>
  <si>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</si>
  <si>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</si>
  <si>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</si>
  <si>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</si>
  <si>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</si>
  <si>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</si>
  <si>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</si>
  <si>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</si>
  <si>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</si>
  <si>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</si>
  <si>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</si>
  <si>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</si>
  <si>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</si>
  <si>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</si>
  <si>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</si>
  <si>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</si>
  <si>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</si>
  <si>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</si>
  <si>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</si>
  <si>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</si>
  <si>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</si>
  <si>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</si>
  <si>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</si>
  <si>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</si>
  <si>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</si>
  <si>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</si>
  <si>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</si>
  <si>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</si>
  <si>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</si>
  <si>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</si>
  <si>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</si>
  <si>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</si>
  <si>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</si>
  <si>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</si>
  <si>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</si>
  <si>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</si>
  <si>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</si>
  <si>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</si>
  <si>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</si>
  <si>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</si>
  <si>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</si>
  <si>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</si>
  <si>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</si>
  <si>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</si>
  <si>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</si>
  <si>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</si>
  <si>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</si>
  <si>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</si>
  <si>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</si>
  <si>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</si>
  <si>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</si>
  <si>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</si>
  <si>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</si>
  <si>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</si>
  <si>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</si>
  <si>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</si>
  <si>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</si>
  <si>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</si>
  <si>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</si>
  <si>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</si>
  <si>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</si>
  <si>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</si>
  <si>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</si>
  <si>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</si>
  <si>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</si>
  <si>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</si>
  <si>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</si>
  <si>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</si>
  <si>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</si>
  <si>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</si>
  <si>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</si>
  <si>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</si>
  <si>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</si>
  <si>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</si>
  <si>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</si>
  <si>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</si>
  <si>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</si>
  <si>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</si>
  <si>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</si>
  <si>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</si>
  <si>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</si>
  <si>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</si>
  <si>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</si>
  <si>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</si>
  <si>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</si>
  <si>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</si>
  <si>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</si>
  <si>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</si>
  <si>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</si>
  <si>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</si>
  <si>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</si>
  <si>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</si>
  <si>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</si>
  <si>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</si>
  <si>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</si>
  <si>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</si>
  <si>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</si>
  <si>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</si>
  <si>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</si>
  <si>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</si>
  <si>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</si>
  <si>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</si>
  <si>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</si>
  <si>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</si>
  <si>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</si>
  <si>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</si>
  <si>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</si>
  <si>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</si>
  <si>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</si>
  <si>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</si>
  <si>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</si>
  <si>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</si>
  <si>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</si>
  <si>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</si>
  <si>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</si>
  <si>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</si>
  <si>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</si>
  <si>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</si>
  <si>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</si>
  <si>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</si>
  <si>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</si>
  <si>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</si>
  <si>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</si>
  <si>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</si>
  <si>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</si>
  <si>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</si>
  <si>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</si>
  <si>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</si>
  <si>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</si>
  <si>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</si>
  <si>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</si>
  <si>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</si>
  <si>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</si>
  <si>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</si>
  <si>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</si>
  <si>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</si>
  <si>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</si>
  <si>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</si>
  <si>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</si>
  <si>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</si>
  <si>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</si>
  <si>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</si>
  <si>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</si>
  <si>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</si>
  <si>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</si>
  <si>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</si>
  <si>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</si>
  <si>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</si>
  <si>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</si>
  <si>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</si>
  <si>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</si>
  <si>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</si>
  <si>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</si>
  <si>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</si>
  <si>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</si>
  <si>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</si>
  <si>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</si>
  <si>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</si>
  <si>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</si>
  <si>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</si>
  <si>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</si>
  <si>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</si>
  <si>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</si>
  <si>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</si>
  <si>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</si>
  <si>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</si>
  <si>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</si>
  <si>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</si>
  <si>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</si>
  <si>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</si>
  <si>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</si>
  <si>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</si>
  <si>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</si>
  <si>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</si>
  <si>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</si>
  <si>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</si>
  <si>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</si>
  <si>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</si>
  <si>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</si>
  <si>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</si>
  <si>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</si>
  <si>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</si>
  <si>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</si>
  <si>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</si>
  <si>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</si>
  <si>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</si>
  <si>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</si>
  <si>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</si>
  <si>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</si>
  <si>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</si>
  <si>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</si>
  <si>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</si>
  <si>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</si>
  <si>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</si>
  <si>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</si>
  <si>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</si>
  <si>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</si>
  <si>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</si>
  <si>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</si>
  <si>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</si>
  <si>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</si>
  <si>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</si>
  <si>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</si>
  <si>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</si>
  <si>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</si>
  <si>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</si>
  <si>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</si>
  <si>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</si>
  <si>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</si>
  <si>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</si>
  <si>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</si>
  <si>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</si>
  <si>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</si>
  <si>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</si>
  <si>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</si>
  <si>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</si>
  <si>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</si>
  <si>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</si>
  <si>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</si>
  <si>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</si>
  <si>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</si>
  <si>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</si>
  <si>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</si>
  <si>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</si>
  <si>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</si>
  <si>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</si>
  <si>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</si>
  <si>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</si>
  <si>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</si>
  <si>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</si>
  <si>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</si>
  <si>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</si>
  <si>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</si>
  <si>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</si>
  <si>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</si>
  <si>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</si>
  <si>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</si>
  <si>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</si>
  <si>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</si>
  <si>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</si>
  <si>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</si>
  <si>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</si>
  <si>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</si>
  <si>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</si>
  <si>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</si>
  <si>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</si>
  <si>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</si>
  <si>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</si>
  <si>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</si>
  <si>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</si>
  <si>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</si>
  <si>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</si>
  <si>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</si>
  <si>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</si>
  <si>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</si>
  <si>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</si>
  <si>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</si>
  <si>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</si>
  <si>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</si>
  <si>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</si>
  <si>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</si>
  <si>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</si>
  <si>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</si>
  <si>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</si>
  <si>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</si>
  <si>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</si>
  <si>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</si>
  <si>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</si>
  <si>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</si>
  <si>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</si>
  <si>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</si>
  <si>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</si>
  <si>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</si>
  <si>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</si>
  <si>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</si>
  <si>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</si>
  <si>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</si>
  <si>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</si>
  <si>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</si>
  <si>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</si>
  <si>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</si>
  <si>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</si>
  <si>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</si>
  <si>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</si>
  <si>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</si>
  <si>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</si>
  <si>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</si>
  <si>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</si>
  <si>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</si>
  <si>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</si>
  <si>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</si>
  <si>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</si>
  <si>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</si>
  <si>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</si>
  <si>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</si>
  <si>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</si>
  <si>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</si>
  <si>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</si>
  <si>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</si>
  <si>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</si>
  <si>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</si>
  <si>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</si>
  <si>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</si>
  <si>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</si>
  <si>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</si>
  <si>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</si>
  <si>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</si>
  <si>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</si>
  <si>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</si>
  <si>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</si>
  <si>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</si>
  <si>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</si>
  <si>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</si>
  <si>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</si>
  <si>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</si>
  <si>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</si>
  <si>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</si>
  <si>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</si>
  <si>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</si>
  <si>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</si>
  <si>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</si>
  <si>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</si>
  <si>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</si>
  <si>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</si>
  <si>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</si>
  <si>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</si>
  <si>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</si>
  <si>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</si>
  <si>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</si>
  <si>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</si>
  <si>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</si>
  <si>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</si>
  <si>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</si>
  <si>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</si>
  <si>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</si>
  <si>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</si>
  <si>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</si>
  <si>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</si>
  <si>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</si>
  <si>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</si>
  <si>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</si>
  <si>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</si>
  <si>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</si>
  <si>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</si>
  <si>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</si>
  <si>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</si>
  <si>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</si>
  <si>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</si>
  <si>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</si>
  <si>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</si>
  <si>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</si>
  <si>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</si>
  <si>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</si>
  <si>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</si>
  <si>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</si>
  <si>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</si>
  <si>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</si>
  <si>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</si>
  <si>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</si>
  <si>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</si>
  <si>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</si>
  <si>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</si>
  <si>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</si>
  <si>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</si>
  <si>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</si>
  <si>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</si>
  <si>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</si>
  <si>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</si>
  <si>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</si>
  <si>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</si>
  <si>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</si>
  <si>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</si>
  <si>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</si>
  <si>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</si>
  <si>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</si>
  <si>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</si>
  <si>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</si>
  <si>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</si>
  <si>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</si>
  <si>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</si>
  <si>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</si>
  <si>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</si>
  <si>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</si>
  <si>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</si>
  <si>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</si>
  <si>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</si>
  <si>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</si>
  <si>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</si>
  <si>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</si>
  <si>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</si>
  <si>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</si>
  <si>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</si>
  <si>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</si>
  <si>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</si>
  <si>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</si>
  <si>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</si>
  <si>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</si>
  <si>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</si>
  <si>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</si>
  <si>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</si>
  <si>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</si>
  <si>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</si>
  <si>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</si>
  <si>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</si>
  <si>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</si>
  <si>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</si>
  <si>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</si>
  <si>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</si>
  <si>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</si>
  <si>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</si>
  <si>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</si>
  <si>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</si>
  <si>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</si>
  <si>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</si>
  <si>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</si>
  <si>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</si>
  <si>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</si>
  <si>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</si>
  <si>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</si>
  <si>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</si>
  <si>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</si>
  <si>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</si>
  <si>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</si>
  <si>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</si>
  <si>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</si>
  <si>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</si>
  <si>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</si>
  <si>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</si>
  <si>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</si>
  <si>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</si>
  <si>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</si>
  <si>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</si>
  <si>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</si>
  <si>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</si>
  <si>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</si>
  <si>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</si>
  <si>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</si>
  <si>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</si>
  <si>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</si>
  <si>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</si>
  <si>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</si>
  <si>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</si>
  <si>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</si>
  <si>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</si>
  <si>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</si>
  <si>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</si>
  <si>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</si>
  <si>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</si>
  <si>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</si>
  <si>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</si>
  <si>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</si>
  <si>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</si>
  <si>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</si>
  <si>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</si>
  <si>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</si>
  <si>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</si>
  <si>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</si>
  <si>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</si>
  <si>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</si>
  <si>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</si>
  <si>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</si>
  <si>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</si>
  <si>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</si>
  <si>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</si>
  <si>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</si>
  <si>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</si>
  <si>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</si>
  <si>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</si>
  <si>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</si>
  <si>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</si>
  <si>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</si>
  <si>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</si>
  <si>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</si>
  <si>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</si>
  <si>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</si>
  <si>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</si>
  <si>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</si>
  <si>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</si>
  <si>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</si>
  <si>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</si>
  <si>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</si>
  <si>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</si>
  <si>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</si>
  <si>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</si>
  <si>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</si>
  <si>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</si>
  <si>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</si>
  <si>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</si>
  <si>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</si>
  <si>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</si>
  <si>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</si>
  <si>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</si>
  <si>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</si>
  <si>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</si>
  <si>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</si>
  <si>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</si>
  <si>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</si>
  <si>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</si>
  <si>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</si>
  <si>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</si>
  <si>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</si>
  <si>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</si>
  <si>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</si>
  <si>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</si>
  <si>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</si>
  <si>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</si>
  <si>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</si>
  <si>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</si>
  <si>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</si>
  <si>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</si>
  <si>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</si>
  <si>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</si>
  <si>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</si>
  <si>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</si>
  <si>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</si>
  <si>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</si>
  <si>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</si>
  <si>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</si>
  <si>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</si>
  <si>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</si>
  <si>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</si>
  <si>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</si>
  <si>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</si>
  <si>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</si>
  <si>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</si>
  <si>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</si>
  <si>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</si>
  <si>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</si>
  <si>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</si>
  <si>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</si>
  <si>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</si>
  <si>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</si>
  <si>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</si>
  <si>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</si>
  <si>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</si>
  <si>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</si>
  <si>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</si>
  <si>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</si>
  <si>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</si>
  <si>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</si>
  <si>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</si>
  <si>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</si>
  <si>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</si>
  <si>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</si>
  <si>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</si>
  <si>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</si>
  <si>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</si>
  <si>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</si>
  <si>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</si>
  <si>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</si>
  <si>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</si>
  <si>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</si>
  <si>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</si>
  <si>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</si>
  <si>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</si>
  <si>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</si>
  <si>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</si>
  <si>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</si>
  <si>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</si>
  <si>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</si>
  <si>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</si>
  <si>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</si>
  <si>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</si>
  <si>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</si>
  <si>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</si>
  <si>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</si>
  <si>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</si>
  <si>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</si>
  <si>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</si>
  <si>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</si>
  <si>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</si>
  <si>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</si>
  <si>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</si>
  <si>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</si>
  <si>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</si>
  <si>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</si>
  <si>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</si>
  <si>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</si>
  <si>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</si>
  <si>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</si>
  <si>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</si>
  <si>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</si>
  <si>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</si>
  <si>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</si>
  <si>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</si>
  <si>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</si>
  <si>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</si>
  <si>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</si>
  <si>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</si>
  <si>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</si>
  <si>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</si>
  <si>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</si>
  <si>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</si>
  <si>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</si>
  <si>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</si>
  <si>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</si>
  <si>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</si>
  <si>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</si>
  <si>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</si>
  <si>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</si>
  <si>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</si>
  <si>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</si>
  <si>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</si>
  <si>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</si>
  <si>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</si>
  <si>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</si>
  <si>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</si>
  <si>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</si>
  <si>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</si>
  <si>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</si>
  <si>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</si>
  <si>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</si>
  <si>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</si>
  <si>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</si>
  <si>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</si>
  <si>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</si>
  <si>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</si>
  <si>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</si>
  <si>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</si>
  <si>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</si>
  <si>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</si>
  <si>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</si>
  <si>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</si>
  <si>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</si>
  <si>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</si>
  <si>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</si>
  <si>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</si>
  <si>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</si>
  <si>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</si>
  <si>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</si>
  <si>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</si>
  <si>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</si>
  <si>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</si>
  <si>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</si>
  <si>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</si>
  <si>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</si>
  <si>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</si>
  <si>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</si>
  <si>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</si>
  <si>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</si>
  <si>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</si>
  <si>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</si>
  <si>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</si>
  <si>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</si>
  <si>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</si>
  <si>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</si>
  <si>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</si>
  <si>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</si>
  <si>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</si>
  <si>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</si>
  <si>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</si>
  <si>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</si>
  <si>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</si>
  <si>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</si>
  <si>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</si>
  <si>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</si>
  <si>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</si>
  <si>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</si>
  <si>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</si>
  <si>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</si>
  <si>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</si>
  <si>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</si>
  <si>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</si>
  <si>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</si>
  <si>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</si>
  <si>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</si>
  <si>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</si>
  <si>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</si>
  <si>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</si>
  <si>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</si>
  <si>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</si>
  <si>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</si>
  <si>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</si>
  <si>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</si>
  <si>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</si>
  <si>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</si>
  <si>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</si>
  <si>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</si>
  <si>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</si>
  <si>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</si>
  <si>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</si>
  <si>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</si>
  <si>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</si>
  <si>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</si>
  <si>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</si>
  <si>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</si>
  <si>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</si>
  <si>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</si>
  <si>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</si>
  <si>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</si>
  <si>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</si>
  <si>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</si>
  <si>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</si>
  <si>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</si>
  <si>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</si>
  <si>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</si>
  <si>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</si>
  <si>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</si>
  <si>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</si>
  <si>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</si>
  <si>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</si>
  <si>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</si>
  <si>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</si>
  <si>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</si>
  <si>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</si>
  <si>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</si>
  <si>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</si>
  <si>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</si>
  <si>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</si>
  <si>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</si>
  <si>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</si>
  <si>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</si>
  <si>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</si>
  <si>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</si>
  <si>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</si>
  <si>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</si>
  <si>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</si>
  <si>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</si>
  <si>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</si>
  <si>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</si>
  <si>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</si>
  <si>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</si>
  <si>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</si>
  <si>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</si>
  <si>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</si>
  <si>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</si>
  <si>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</si>
  <si>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</si>
  <si>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</si>
  <si>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</si>
  <si>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</si>
  <si>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</si>
  <si>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</si>
  <si>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</si>
  <si>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</si>
  <si>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</si>
  <si>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</si>
  <si>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</si>
  <si>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</si>
  <si>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</si>
  <si>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</si>
  <si>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</si>
  <si>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</si>
  <si>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</si>
  <si>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</si>
  <si>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</si>
  <si>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</si>
  <si>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</si>
  <si>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</si>
  <si>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</si>
  <si>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</si>
  <si>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</si>
  <si>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</si>
  <si>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</si>
  <si>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</si>
  <si>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</si>
  <si>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</si>
  <si>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</si>
  <si>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</si>
  <si>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</si>
  <si>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</si>
  <si>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</si>
  <si>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</si>
  <si>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</si>
  <si>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</si>
  <si>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</si>
  <si>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</si>
  <si>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</si>
  <si>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</si>
  <si>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</si>
  <si>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</si>
  <si>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</si>
  <si>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</si>
  <si>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</si>
  <si>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</si>
  <si>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</si>
  <si>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</si>
  <si>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</si>
  <si>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</si>
  <si>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</si>
  <si>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</si>
  <si>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</si>
  <si>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</si>
  <si>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</si>
  <si>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</si>
  <si>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</si>
  <si>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</si>
  <si>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</si>
  <si>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</si>
  <si>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</si>
  <si>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</si>
  <si>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</si>
  <si>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</si>
  <si>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</si>
  <si>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</si>
  <si>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</si>
  <si>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</si>
  <si>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</si>
  <si>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</si>
  <si>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</si>
  <si>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</si>
  <si>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</si>
  <si>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</si>
  <si>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</si>
  <si>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</si>
  <si>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</si>
  <si>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</si>
  <si>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</si>
  <si>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</si>
  <si>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</si>
  <si>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</si>
  <si>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</si>
  <si>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</si>
  <si>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</si>
  <si>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</si>
  <si>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</si>
  <si>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</si>
  <si>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</si>
  <si>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</si>
  <si>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</si>
  <si>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</si>
  <si>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</si>
  <si>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</si>
  <si>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</si>
  <si>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</si>
  <si>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</si>
  <si>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</si>
  <si>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</si>
  <si>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</si>
  <si>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</si>
  <si>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</si>
  <si>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</si>
  <si>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</si>
  <si>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</si>
  <si>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</si>
  <si>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</si>
  <si>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</si>
  <si>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</si>
  <si>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</si>
  <si>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</si>
  <si>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</si>
  <si>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</si>
  <si>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</si>
  <si>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</si>
  <si>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</si>
  <si>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</si>
  <si>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</si>
  <si>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</si>
  <si>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</si>
  <si>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</si>
  <si>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</si>
  <si>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</si>
  <si>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</si>
  <si>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</si>
  <si>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</si>
  <si>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</si>
  <si>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</si>
  <si>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</si>
  <si>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</si>
  <si>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</si>
  <si>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</si>
  <si>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</si>
  <si>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</si>
  <si>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</si>
  <si>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</si>
  <si>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</si>
  <si>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</si>
  <si>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</si>
  <si>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</si>
  <si>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</si>
  <si>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</si>
  <si>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</si>
  <si>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</si>
  <si>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</si>
  <si>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</si>
  <si>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</si>
  <si>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</si>
  <si>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</si>
  <si>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</si>
  <si>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</si>
  <si>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</si>
  <si>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</si>
  <si>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</si>
  <si>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</si>
  <si>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</si>
  <si>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</si>
  <si>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</si>
  <si>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</si>
  <si>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</si>
  <si>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</si>
  <si>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</si>
  <si>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</si>
  <si>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</si>
  <si>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</si>
  <si>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</si>
  <si>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</si>
  <si>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</si>
  <si>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</si>
  <si>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</si>
  <si>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</si>
  <si>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</si>
  <si>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</si>
  <si>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</si>
  <si>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</si>
  <si>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</si>
  <si>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</si>
  <si>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</si>
  <si>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</si>
  <si>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</si>
  <si>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</si>
  <si>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</si>
  <si>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</si>
  <si>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</si>
  <si>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</si>
  <si>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</si>
  <si>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</si>
  <si>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</si>
  <si>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</si>
  <si>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</si>
  <si>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</si>
  <si>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</si>
  <si>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</si>
  <si>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</si>
  <si>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</si>
  <si>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</si>
  <si>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</si>
  <si>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</si>
  <si>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</si>
  <si>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</si>
  <si>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</si>
  <si>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</si>
  <si>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</si>
  <si>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</si>
  <si>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</si>
  <si>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</si>
  <si>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</si>
  <si>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</si>
  <si>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</si>
  <si>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</si>
  <si>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</si>
  <si>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</si>
  <si>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</si>
  <si>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</si>
  <si>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</si>
  <si>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</si>
  <si>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</si>
  <si>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</si>
  <si>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</si>
  <si>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</si>
  <si>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</si>
  <si>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</si>
  <si>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</si>
  <si>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</si>
  <si>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</si>
  <si>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</si>
  <si>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</si>
  <si>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</si>
  <si>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</si>
  <si>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</si>
  <si>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</si>
  <si>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</si>
  <si>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</si>
  <si>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</si>
  <si>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</si>
  <si>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</si>
  <si>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</si>
  <si>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</si>
  <si>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</si>
  <si>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</si>
  <si>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</si>
  <si>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</si>
  <si>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</si>
  <si>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</si>
  <si>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</si>
  <si>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</si>
  <si>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</si>
  <si>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</si>
  <si>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</si>
  <si>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</si>
  <si>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</si>
  <si>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</si>
  <si>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</si>
  <si>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</si>
  <si>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</si>
  <si>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</si>
  <si>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</si>
  <si>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</si>
  <si>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</si>
  <si>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</si>
  <si>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</si>
  <si>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</si>
  <si>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</si>
  <si>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</si>
  <si>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</si>
  <si>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</si>
  <si>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</si>
  <si>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</si>
  <si>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</si>
  <si>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</si>
  <si>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</si>
  <si>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</si>
  <si>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</si>
  <si>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</si>
  <si>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</si>
  <si>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</si>
  <si>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</si>
  <si>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</si>
  <si>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</si>
  <si>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</si>
  <si>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</si>
  <si>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</si>
  <si>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</si>
  <si>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</si>
  <si>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</si>
  <si>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</si>
  <si>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</si>
  <si>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</si>
  <si>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</si>
  <si>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</si>
  <si>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</si>
  <si>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</si>
  <si>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</si>
  <si>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</si>
  <si>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</si>
  <si>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</si>
  <si>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</si>
  <si>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</si>
  <si>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</si>
  <si>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</si>
  <si>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</si>
  <si>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</si>
  <si>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</si>
  <si>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</si>
  <si>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</si>
  <si>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</si>
  <si>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</si>
  <si>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</si>
  <si>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</si>
  <si>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</si>
  <si>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</si>
  <si>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</si>
  <si>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</si>
  <si>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</si>
  <si>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</si>
  <si>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</si>
  <si>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</si>
  <si>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</si>
  <si>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</si>
  <si>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</si>
  <si>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</si>
  <si>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</si>
  <si>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</si>
  <si>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</si>
  <si>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</si>
  <si>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</si>
  <si>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</si>
  <si>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</si>
  <si>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</si>
  <si>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</si>
  <si>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</si>
  <si>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</si>
  <si>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</si>
  <si>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</si>
  <si>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</si>
  <si>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</si>
  <si>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</si>
  <si>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</si>
  <si>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</si>
  <si>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</si>
  <si>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</si>
  <si>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</si>
  <si>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</si>
  <si>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</si>
  <si>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</si>
  <si>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</si>
  <si>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</si>
  <si>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</si>
  <si>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</si>
  <si>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</si>
  <si>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</si>
  <si>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</si>
  <si>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</si>
  <si>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</si>
  <si>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</si>
  <si>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</si>
  <si>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</si>
  <si>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</si>
  <si>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</si>
  <si>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</si>
  <si>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</si>
  <si>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</si>
  <si>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</si>
  <si>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</si>
  <si>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</si>
  <si>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</si>
  <si>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</si>
  <si>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</si>
  <si>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</si>
  <si>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</si>
  <si>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</si>
  <si>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</si>
  <si>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</si>
  <si>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</si>
  <si>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</si>
  <si>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</si>
  <si>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</si>
  <si>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</si>
  <si>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</si>
  <si>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</si>
  <si>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</si>
  <si>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</si>
  <si>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</si>
  <si>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</si>
  <si>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</si>
  <si>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</si>
  <si>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</si>
  <si>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</si>
  <si>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</si>
  <si>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</si>
  <si>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</si>
  <si>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</si>
  <si>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</si>
  <si>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</si>
  <si>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</si>
  <si>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</si>
  <si>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</si>
  <si>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</si>
  <si>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</si>
  <si>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</si>
  <si>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</si>
  <si>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</si>
  <si>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</si>
  <si>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</si>
  <si>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</si>
  <si>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</si>
  <si>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</si>
  <si>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</si>
  <si>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</si>
  <si>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</si>
  <si>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</si>
  <si>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</si>
  <si>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</si>
  <si>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</si>
  <si>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</si>
  <si>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</si>
  <si>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</si>
  <si>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</si>
  <si>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</si>
  <si>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</si>
  <si>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</si>
  <si>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</si>
  <si>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</si>
  <si>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</si>
  <si>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</si>
  <si>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</si>
  <si>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</si>
  <si>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</si>
  <si>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</si>
  <si>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</si>
  <si>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</si>
  <si>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</si>
  <si>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</si>
  <si>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</si>
  <si>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</si>
  <si>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</si>
  <si>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</si>
  <si>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</si>
  <si>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</si>
  <si>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</si>
  <si>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</si>
  <si>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</si>
  <si>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</si>
  <si>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</si>
  <si>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</si>
  <si>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</si>
  <si>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</si>
  <si>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</si>
  <si>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</si>
  <si>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</si>
  <si>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</si>
  <si>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</si>
  <si>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</si>
  <si>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</si>
  <si>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</si>
  <si>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</si>
  <si>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</si>
  <si>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</si>
  <si>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</si>
  <si>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</si>
  <si>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</si>
  <si>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</si>
  <si>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</si>
  <si>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</si>
  <si>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</si>
  <si>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</si>
  <si>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</si>
  <si>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</si>
  <si>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</si>
  <si>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</si>
  <si>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</si>
  <si>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</si>
  <si>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</si>
  <si>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</si>
  <si>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</si>
  <si>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</si>
  <si>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</si>
  <si>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</si>
  <si>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</si>
  <si>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</si>
  <si>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</si>
  <si>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</si>
  <si>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</si>
  <si>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</si>
  <si>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</si>
  <si>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</si>
  <si>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</si>
  <si>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</si>
  <si>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</si>
  <si>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</si>
  <si>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</si>
  <si>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</si>
  <si>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</si>
  <si>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</si>
  <si>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</si>
  <si>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</si>
  <si>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</si>
  <si>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</si>
  <si>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</si>
  <si>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</si>
  <si>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</si>
  <si>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</si>
  <si>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</si>
  <si>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</si>
  <si>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</si>
  <si>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</si>
  <si>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</si>
  <si>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</si>
  <si>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</si>
  <si>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</si>
  <si>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</si>
  <si>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</si>
  <si>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</si>
  <si>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</si>
  <si>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</si>
  <si>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</si>
  <si>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</si>
  <si>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</si>
  <si>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</si>
  <si>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</si>
  <si>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</si>
  <si>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</si>
  <si>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</si>
  <si>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</si>
  <si>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</si>
  <si>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</si>
  <si>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</si>
  <si>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</si>
  <si>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</si>
  <si>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</si>
  <si>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</si>
  <si>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</si>
  <si>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</si>
  <si>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</si>
  <si>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</si>
  <si>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</si>
  <si>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</si>
  <si>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</si>
  <si>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</si>
  <si>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</si>
  <si>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</si>
  <si>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</si>
  <si>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</si>
  <si>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</si>
  <si>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</si>
  <si>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</si>
  <si>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</si>
  <si>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</si>
  <si>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</si>
  <si>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</si>
  <si>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</si>
  <si>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</si>
  <si>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</si>
  <si>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</si>
  <si>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</si>
  <si>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</si>
  <si>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</si>
  <si>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</si>
  <si>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</si>
  <si>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</si>
  <si>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</si>
  <si>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</si>
  <si>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</si>
  <si>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</si>
  <si>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</si>
  <si>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</si>
  <si>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</si>
  <si>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</si>
  <si>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</si>
  <si>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</si>
  <si>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</si>
  <si>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</si>
  <si>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</si>
  <si>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</si>
  <si>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</si>
  <si>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</si>
  <si>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</si>
  <si>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</si>
  <si>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</si>
  <si>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</si>
  <si>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</si>
  <si>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</si>
  <si>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</si>
  <si>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</si>
  <si>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</si>
  <si>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</si>
  <si>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</si>
  <si>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</si>
  <si>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</si>
  <si>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</si>
  <si>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</si>
  <si>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</si>
  <si>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</si>
  <si>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</si>
  <si>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</si>
  <si>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</si>
  <si>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</si>
  <si>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</si>
  <si>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</si>
  <si>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</si>
  <si>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</si>
  <si>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</si>
  <si>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</si>
  <si>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</si>
  <si>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</si>
  <si>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</si>
  <si>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</si>
  <si>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</si>
  <si>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</si>
  <si>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</si>
  <si>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</si>
  <si>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</si>
  <si>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</si>
  <si>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</si>
  <si>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</si>
  <si>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</si>
  <si>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</si>
  <si>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</si>
  <si>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</si>
  <si>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</si>
  <si>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</si>
  <si>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</si>
  <si>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</si>
  <si>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</si>
  <si>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</si>
  <si>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</si>
  <si>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</si>
  <si>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</si>
  <si>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</si>
  <si>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</si>
  <si>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</si>
  <si>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</si>
  <si>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</si>
  <si>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</si>
  <si>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</si>
  <si>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</si>
  <si>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</si>
  <si>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</si>
  <si>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</si>
  <si>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</si>
  <si>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</si>
  <si>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</si>
  <si>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</si>
  <si>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</si>
  <si>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</si>
  <si>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</si>
  <si>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</si>
  <si>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</si>
  <si>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</si>
  <si>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</si>
  <si>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</si>
  <si>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</si>
  <si>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</si>
  <si>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</si>
  <si>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</si>
  <si>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</si>
  <si>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</si>
  <si>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</si>
  <si>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</si>
  <si>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</si>
  <si>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</si>
  <si>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</si>
  <si>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</si>
  <si>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</si>
  <si>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</si>
  <si>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</si>
  <si>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</si>
  <si>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</si>
  <si>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</si>
  <si>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</si>
  <si>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</si>
  <si>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</si>
  <si>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</si>
  <si>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</si>
  <si>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</si>
  <si>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</si>
  <si>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</si>
  <si>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</si>
  <si>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</si>
  <si>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</si>
  <si>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</si>
  <si>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</si>
  <si>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</si>
  <si>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</si>
  <si>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</si>
  <si>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</si>
  <si>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</si>
  <si>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</si>
  <si>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</si>
  <si>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</si>
  <si>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</si>
  <si>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</si>
  <si>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</si>
  <si>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</si>
  <si>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</si>
  <si>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</si>
  <si>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</si>
  <si>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</si>
  <si>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</si>
  <si>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</si>
  <si>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</si>
  <si>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</si>
  <si>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</si>
  <si>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</si>
  <si>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</si>
  <si>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</si>
  <si>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</si>
  <si>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</si>
  <si>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</si>
  <si>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</si>
  <si>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</si>
  <si>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</si>
  <si>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</si>
  <si>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</si>
  <si>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</si>
  <si>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</si>
  <si>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</si>
  <si>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</si>
  <si>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</si>
  <si>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</si>
  <si>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</si>
  <si>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</si>
  <si>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</si>
  <si>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</si>
  <si>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</si>
  <si>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</si>
  <si>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</si>
  <si>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</si>
  <si>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</si>
  <si>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</si>
  <si>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</si>
  <si>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</si>
  <si>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</si>
  <si>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</si>
  <si>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</si>
  <si>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</si>
  <si>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</si>
  <si>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</si>
  <si>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</si>
  <si>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</si>
  <si>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</si>
  <si>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</si>
  <si>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</si>
  <si>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</si>
  <si>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</si>
  <si>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</si>
  <si>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</si>
  <si>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</si>
  <si>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</si>
  <si>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</si>
  <si>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</si>
  <si>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</si>
  <si>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</si>
  <si>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</si>
  <si>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</si>
  <si>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</si>
  <si>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</si>
  <si>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</si>
  <si>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</si>
  <si>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</si>
  <si>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</si>
  <si>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</si>
  <si>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</si>
  <si>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</si>
  <si>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</si>
  <si>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</si>
  <si>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</si>
  <si>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</si>
  <si>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</si>
  <si>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</si>
  <si>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</si>
  <si>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</si>
  <si>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</si>
  <si>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</si>
  <si>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</si>
  <si>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</si>
  <si>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</si>
  <si>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</si>
  <si>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</si>
  <si>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</si>
  <si>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</si>
  <si>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</si>
  <si>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</si>
  <si>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</si>
  <si>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</si>
  <si>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</si>
  <si>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</si>
  <si>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</si>
  <si>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</si>
  <si>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</si>
  <si>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</si>
  <si>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</si>
  <si>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</si>
  <si>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</si>
  <si>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</si>
  <si>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</si>
  <si>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</si>
  <si>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</si>
  <si>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</si>
  <si>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</si>
  <si>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</si>
  <si>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</si>
  <si>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</si>
  <si>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</si>
  <si>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</si>
  <si>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</si>
  <si>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</si>
  <si>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</si>
  <si>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</si>
  <si>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</si>
  <si>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</si>
  <si>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</si>
  <si>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</si>
  <si>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</si>
  <si>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</si>
  <si>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</si>
  <si>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</si>
  <si>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</si>
  <si>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</si>
  <si>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</si>
  <si>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</si>
  <si>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</si>
  <si>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</si>
  <si>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</si>
  <si>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</si>
  <si>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</si>
  <si>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</si>
  <si>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</si>
  <si>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</si>
  <si>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</si>
  <si>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</si>
  <si>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</si>
  <si>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</si>
  <si>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</si>
  <si>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</si>
  <si>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</si>
  <si>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</si>
  <si>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</si>
  <si>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</si>
  <si>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</si>
  <si>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</si>
  <si>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</si>
  <si>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</si>
  <si>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</si>
  <si>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</si>
  <si>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</si>
  <si>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</si>
  <si>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</si>
  <si>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</si>
  <si>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</si>
  <si>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</si>
  <si>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</si>
  <si>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</si>
  <si>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</si>
  <si>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</si>
  <si>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</si>
  <si>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</si>
  <si>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</si>
  <si>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</si>
  <si>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</si>
  <si>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</si>
  <si>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</si>
  <si>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</si>
  <si>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</si>
  <si>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</si>
  <si>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</si>
  <si>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</si>
  <si>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</si>
  <si>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</si>
  <si>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</si>
  <si>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</si>
  <si>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</si>
  <si>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</si>
  <si>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</si>
  <si>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</si>
  <si>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</si>
  <si>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</si>
  <si>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</si>
  <si>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</si>
  <si>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</si>
  <si>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</si>
  <si>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</si>
  <si>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</si>
  <si>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</si>
  <si>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</si>
  <si>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</si>
  <si>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</si>
  <si>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</si>
  <si>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</si>
  <si>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</si>
  <si>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</si>
  <si>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</si>
  <si>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</si>
  <si>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</si>
  <si>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</si>
  <si>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</si>
  <si>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</si>
  <si>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</si>
  <si>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</si>
  <si>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</si>
  <si>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</si>
  <si>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</si>
  <si>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</si>
  <si>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</si>
  <si>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</si>
  <si>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</si>
  <si>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</si>
  <si>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</si>
  <si>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</si>
  <si>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</si>
  <si>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</si>
  <si>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</si>
  <si>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</si>
  <si>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</si>
  <si>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</si>
  <si>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</si>
  <si>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</si>
  <si>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</si>
  <si>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</si>
  <si>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</si>
  <si>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</si>
  <si>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</si>
  <si>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</si>
  <si>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</si>
  <si>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</si>
  <si>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</si>
  <si>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</si>
  <si>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</si>
  <si>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</si>
  <si>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</si>
  <si>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</si>
  <si>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</si>
  <si>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</si>
  <si>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</si>
  <si>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</si>
  <si>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</si>
  <si>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</si>
  <si>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</si>
  <si>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</si>
  <si>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</si>
  <si>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</si>
  <si>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</si>
  <si>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</si>
  <si>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</si>
  <si>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</si>
  <si>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</si>
  <si>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</si>
  <si>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</si>
  <si>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</si>
  <si>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</si>
  <si>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</si>
  <si>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</si>
  <si>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</si>
  <si>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</si>
  <si>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</si>
  <si>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</si>
  <si>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</si>
  <si>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</si>
  <si>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</si>
  <si>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</si>
  <si>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</si>
  <si>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</si>
  <si>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</si>
  <si>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</si>
  <si>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</si>
  <si>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</si>
  <si>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</si>
  <si>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</si>
  <si>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</si>
  <si>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</si>
  <si>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</si>
  <si>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</si>
  <si>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</si>
  <si>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</si>
  <si>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</si>
  <si>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</si>
  <si>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</si>
  <si>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</si>
  <si>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</si>
  <si>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</si>
  <si>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</si>
  <si>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</si>
  <si>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</si>
  <si>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</si>
  <si>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</si>
  <si>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</si>
  <si>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</si>
  <si>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</si>
  <si>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</si>
  <si>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</si>
  <si>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</si>
  <si>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</si>
  <si>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</si>
  <si>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</si>
  <si>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</si>
  <si>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</si>
  <si>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</si>
  <si>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</si>
  <si>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</si>
  <si>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</si>
  <si>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</si>
  <si>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</si>
  <si>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</si>
  <si>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</si>
  <si>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</si>
  <si>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</si>
  <si>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</si>
  <si>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</si>
  <si>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</si>
  <si>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</si>
  <si>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</si>
  <si>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</si>
  <si>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</si>
  <si>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</si>
  <si>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</si>
  <si>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</si>
  <si>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</si>
  <si>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</si>
  <si>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</si>
  <si>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</si>
  <si>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</si>
  <si>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</si>
  <si>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</si>
  <si>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</si>
  <si>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</si>
  <si>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</si>
  <si>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</si>
  <si>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</si>
  <si>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</si>
  <si>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</si>
  <si>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</si>
  <si>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</si>
  <si>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</si>
  <si>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</si>
  <si>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</si>
  <si>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</si>
  <si>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</si>
  <si>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</si>
  <si>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</si>
  <si>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</si>
  <si>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</si>
  <si>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</si>
  <si>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</si>
  <si>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</si>
  <si>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</si>
  <si>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</si>
  <si>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</si>
  <si>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</si>
  <si>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</si>
  <si>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</si>
  <si>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</si>
  <si>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</si>
  <si>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</si>
  <si>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</si>
  <si>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</si>
  <si>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</si>
  <si>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</si>
  <si>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</si>
  <si>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</si>
  <si>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</si>
  <si>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</si>
  <si>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</si>
  <si>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</si>
  <si>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</si>
  <si>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</si>
  <si>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</si>
  <si>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</si>
  <si>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</si>
  <si>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</si>
  <si>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</si>
  <si>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</si>
  <si>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</si>
  <si>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</si>
  <si>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</si>
  <si>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</si>
  <si>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</si>
  <si>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</si>
  <si>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</si>
  <si>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</si>
  <si>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</si>
  <si>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</si>
  <si>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</si>
  <si>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</si>
  <si>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</si>
  <si>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</si>
  <si>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</si>
  <si>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</si>
  <si>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</si>
  <si>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</si>
  <si>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</si>
  <si>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</si>
  <si>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</si>
  <si>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</si>
  <si>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</si>
  <si>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</si>
  <si>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</si>
  <si>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</si>
  <si>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</si>
  <si>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</si>
  <si>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</si>
  <si>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</si>
  <si>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</si>
  <si>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</si>
  <si>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</si>
  <si>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</si>
  <si>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</si>
  <si>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</si>
  <si>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</si>
  <si>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</si>
  <si>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</si>
  <si>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</si>
  <si>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</si>
  <si>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</si>
  <si>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</si>
  <si>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</si>
  <si>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</si>
  <si>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</si>
  <si>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</si>
  <si>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</si>
  <si>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</si>
  <si>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</si>
  <si>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</si>
  <si>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</si>
  <si>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</si>
  <si>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</si>
  <si>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</si>
  <si>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</si>
  <si>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</si>
  <si>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</si>
  <si>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</si>
  <si>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</si>
  <si>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</si>
  <si>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</si>
  <si>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</si>
  <si>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</si>
  <si>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</si>
  <si>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</si>
  <si>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</si>
  <si>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</si>
  <si>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</si>
  <si>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</si>
  <si>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</si>
  <si>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</si>
  <si>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</si>
  <si>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</si>
  <si>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</si>
  <si>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</si>
  <si>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</si>
  <si>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</si>
  <si>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</si>
  <si>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</si>
  <si>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</si>
  <si>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</si>
  <si>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</si>
  <si>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</si>
  <si>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</si>
  <si>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</si>
  <si>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</si>
  <si>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</si>
  <si>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</si>
  <si>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</si>
  <si>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</si>
  <si>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</si>
  <si>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</si>
  <si>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</si>
  <si>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</si>
  <si>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</si>
  <si>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</si>
  <si>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</si>
  <si>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</si>
  <si>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</si>
  <si>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</si>
  <si>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</si>
  <si>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</si>
  <si>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</si>
  <si>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</si>
  <si>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</si>
  <si>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</si>
  <si>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</si>
  <si>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</si>
  <si>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</si>
  <si>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</si>
  <si>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</si>
  <si>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</si>
  <si>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</si>
  <si>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</si>
  <si>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</si>
  <si>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</si>
  <si>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</si>
  <si>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</si>
  <si>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</si>
  <si>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</si>
  <si>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</si>
  <si>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</si>
  <si>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</si>
  <si>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</si>
  <si>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</si>
  <si>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</si>
  <si>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</si>
  <si>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</si>
  <si>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</si>
  <si>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</si>
  <si>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</si>
  <si>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</si>
  <si>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</si>
  <si>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</si>
  <si>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</si>
  <si>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</si>
  <si>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</si>
  <si>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</si>
  <si>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</si>
  <si>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</si>
  <si>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</si>
  <si>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</si>
  <si>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</si>
  <si>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</si>
  <si>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</si>
  <si>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</si>
  <si>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</si>
  <si>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</si>
  <si>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</si>
  <si>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</si>
  <si>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</si>
  <si>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</si>
  <si>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</si>
  <si>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</si>
  <si>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</si>
  <si>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</si>
  <si>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</si>
  <si>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</si>
  <si>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</si>
  <si>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</si>
  <si>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</si>
  <si>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</si>
  <si>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</si>
  <si>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</si>
  <si>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</si>
  <si>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</si>
  <si>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</si>
  <si>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</si>
  <si>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</si>
  <si>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</si>
  <si>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</si>
  <si>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</si>
  <si>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</si>
  <si>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</si>
  <si>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</si>
  <si>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</si>
  <si>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</si>
  <si>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</si>
  <si>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</si>
  <si>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</si>
  <si>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</si>
  <si>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</si>
  <si>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</si>
  <si>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</si>
  <si>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</si>
  <si>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</si>
  <si>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</si>
  <si>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</si>
  <si>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</si>
  <si>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</si>
  <si>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</si>
  <si>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</si>
  <si>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</si>
  <si>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</si>
  <si>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</si>
  <si>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</si>
  <si>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</si>
  <si>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</si>
  <si>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</si>
  <si>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</si>
  <si>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</si>
  <si>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</si>
  <si>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</si>
  <si>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</si>
  <si>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</si>
  <si>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</si>
  <si>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</si>
  <si>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</si>
  <si>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</si>
  <si>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</si>
  <si>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</si>
  <si>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</si>
  <si>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</si>
  <si>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</si>
  <si>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</si>
  <si>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</si>
  <si>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</si>
  <si>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</si>
  <si>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</si>
  <si>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</si>
  <si>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</si>
  <si>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</si>
  <si>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</si>
  <si>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</si>
  <si>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</si>
  <si>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</si>
  <si>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</si>
  <si>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</si>
  <si>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</si>
  <si>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</si>
  <si>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</si>
  <si>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</si>
  <si>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</si>
  <si>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</si>
  <si>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</si>
  <si>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</si>
  <si>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</si>
  <si>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</si>
  <si>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</si>
  <si>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</si>
  <si>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</si>
  <si>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</si>
  <si>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</si>
  <si>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</si>
  <si>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</si>
  <si>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</si>
  <si>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</si>
  <si>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</si>
  <si>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</si>
  <si>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</si>
  <si>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</si>
  <si>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</si>
  <si>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</si>
  <si>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</si>
  <si>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</si>
  <si>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</si>
  <si>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</si>
  <si>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</si>
  <si>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</si>
  <si>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</si>
  <si>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</si>
  <si>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</si>
  <si>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</si>
  <si>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</si>
  <si>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</si>
  <si>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</si>
  <si>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</si>
  <si>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</si>
  <si>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</si>
  <si>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</si>
  <si>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</si>
  <si>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</si>
  <si>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</si>
  <si>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</si>
  <si>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</si>
  <si>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</si>
  <si>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</si>
  <si>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</si>
  <si>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</si>
  <si>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</si>
  <si>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</si>
  <si>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</si>
  <si>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</si>
  <si>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</si>
  <si>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</si>
  <si>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</si>
  <si>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</si>
  <si>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</si>
  <si>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</si>
  <si>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</si>
  <si>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</si>
  <si>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</si>
  <si>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</si>
  <si>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</si>
  <si>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</si>
  <si>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</si>
  <si>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</si>
  <si>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</si>
  <si>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</si>
  <si>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</si>
  <si>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</si>
  <si>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</si>
  <si>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</si>
  <si>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</si>
  <si>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</si>
  <si>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</si>
  <si>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</si>
  <si>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</si>
  <si>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</si>
  <si>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</si>
  <si>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</si>
  <si>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</si>
  <si>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</si>
  <si>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</si>
  <si>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</si>
  <si>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</si>
  <si>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</si>
  <si>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</si>
  <si>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</si>
  <si>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</si>
  <si>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</si>
  <si>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</si>
  <si>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</si>
  <si>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</si>
  <si>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</si>
  <si>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</si>
  <si>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</si>
  <si>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</si>
  <si>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</si>
  <si>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</si>
  <si>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</si>
  <si>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</si>
  <si>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</si>
  <si>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</si>
  <si>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</si>
  <si>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</si>
  <si>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</si>
  <si>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</si>
  <si>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</si>
  <si>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</si>
  <si>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</si>
  <si>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</si>
  <si>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</si>
  <si>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</si>
  <si>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</si>
  <si>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</si>
  <si>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</si>
  <si>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</si>
  <si>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</si>
  <si>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</si>
  <si>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</si>
  <si>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</si>
  <si>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</si>
  <si>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</si>
  <si>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</si>
  <si>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</si>
  <si>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</si>
  <si>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</si>
  <si>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</si>
  <si>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</si>
  <si>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</si>
  <si>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</si>
  <si>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</si>
  <si>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</si>
  <si>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</si>
  <si>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</si>
  <si>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</si>
  <si>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</si>
  <si>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</si>
  <si>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</si>
  <si>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</si>
  <si>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</si>
  <si>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</si>
  <si>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</si>
  <si>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</si>
  <si>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</si>
  <si>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</si>
  <si>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</si>
  <si>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</si>
  <si>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</si>
  <si>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</si>
  <si>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</si>
  <si>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</si>
  <si>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</si>
  <si>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</si>
  <si>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</si>
  <si>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</si>
  <si>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</si>
  <si>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</si>
  <si>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</si>
  <si>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</si>
  <si>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</si>
  <si>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</si>
  <si>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</si>
  <si>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</si>
  <si>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</si>
  <si>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</si>
  <si>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</si>
  <si>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</si>
  <si>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</si>
  <si>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</si>
  <si>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</si>
  <si>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</si>
  <si>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</si>
  <si>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</si>
  <si>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</si>
  <si>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</si>
  <si>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</si>
  <si>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</si>
  <si>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</si>
  <si>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</si>
  <si>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</si>
  <si>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</si>
  <si>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</si>
  <si>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</si>
  <si>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</si>
  <si>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</si>
  <si>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</si>
  <si>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</si>
  <si>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</si>
  <si>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</si>
  <si>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</si>
  <si>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</si>
  <si>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</si>
  <si>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</si>
  <si>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</si>
  <si>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</si>
  <si>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</si>
  <si>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</si>
  <si>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</si>
  <si>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</si>
  <si>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</si>
  <si>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</si>
  <si>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</si>
  <si>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</si>
  <si>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</si>
  <si>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</si>
  <si>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</si>
  <si>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</si>
  <si>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</si>
  <si>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</si>
  <si>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</si>
  <si>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</si>
  <si>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</si>
  <si>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</si>
  <si>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</si>
  <si>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</si>
  <si>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</si>
  <si>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</si>
  <si>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</si>
  <si>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</si>
  <si>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</si>
  <si>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</si>
  <si>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</si>
  <si>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</si>
  <si>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</si>
  <si>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</si>
  <si>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</si>
  <si>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</si>
  <si>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</si>
  <si>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</si>
  <si>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</si>
  <si>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</si>
  <si>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</si>
  <si>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</si>
  <si>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</si>
  <si>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</si>
  <si>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</si>
  <si>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</si>
  <si>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</si>
  <si>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</si>
  <si>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</si>
  <si>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</si>
  <si>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</si>
  <si>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</si>
  <si>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</si>
  <si>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</si>
  <si>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</si>
  <si>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</si>
  <si>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</si>
  <si>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</si>
  <si>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</si>
  <si>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</si>
  <si>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</si>
  <si>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</si>
  <si>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</si>
  <si>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</si>
  <si>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</si>
  <si>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</si>
  <si>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</si>
  <si>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</si>
  <si>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</si>
  <si>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</si>
  <si>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</si>
  <si>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</si>
  <si>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</si>
  <si>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</si>
  <si>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</si>
  <si>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</si>
  <si>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</si>
  <si>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</si>
  <si>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</si>
  <si>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</si>
  <si>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</si>
  <si>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</si>
  <si>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</si>
  <si>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</si>
  <si>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</si>
  <si>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</si>
  <si>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</si>
  <si>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</si>
  <si>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</si>
  <si>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</si>
  <si>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</si>
  <si>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</si>
  <si>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</si>
  <si>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</si>
  <si>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</si>
  <si>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</si>
  <si>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</si>
  <si>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</si>
  <si>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</si>
  <si>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</si>
  <si>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</si>
  <si>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</si>
  <si>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</si>
  <si>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</si>
  <si>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</si>
  <si>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</si>
  <si>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</si>
  <si>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</si>
  <si>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</si>
  <si>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</si>
  <si>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</si>
  <si>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</si>
  <si>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</si>
  <si>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</si>
  <si>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</si>
  <si>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</si>
  <si>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</si>
  <si>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</si>
  <si>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</si>
  <si>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</si>
  <si>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</si>
  <si>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</si>
  <si>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</si>
  <si>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</si>
  <si>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</si>
  <si>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</si>
  <si>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</si>
  <si>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</si>
  <si>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</si>
  <si>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</si>
  <si>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</si>
  <si>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</si>
  <si>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</si>
  <si>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</si>
  <si>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</si>
  <si>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</si>
  <si>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</si>
  <si>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</si>
  <si>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</si>
  <si>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</si>
  <si>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</si>
  <si>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</si>
  <si>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</si>
  <si>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</si>
  <si>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</si>
  <si>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</si>
  <si>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</si>
  <si>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</si>
  <si>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</si>
  <si>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</si>
  <si>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</si>
  <si>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</si>
  <si>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</si>
  <si>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</si>
  <si>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</si>
  <si>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</si>
  <si>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</si>
  <si>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</si>
  <si>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</si>
  <si>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</si>
  <si>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</si>
  <si>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</si>
  <si>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</si>
  <si>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</si>
  <si>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</si>
  <si>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</si>
  <si>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</si>
  <si>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</si>
  <si>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</si>
  <si>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</si>
  <si>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</si>
  <si>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</si>
  <si>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</si>
  <si>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</si>
  <si>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</si>
  <si>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</si>
  <si>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</si>
  <si>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</si>
  <si>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</si>
  <si>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</si>
  <si>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</si>
  <si>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</si>
  <si>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</si>
  <si>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</si>
  <si>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</si>
  <si>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</si>
  <si>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</si>
  <si>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</si>
  <si>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</si>
  <si>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</si>
  <si>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</si>
  <si>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</si>
  <si>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</si>
  <si>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</si>
  <si>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</si>
  <si>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</si>
  <si>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</si>
  <si>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</si>
  <si>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</si>
  <si>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</si>
  <si>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</si>
  <si>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</si>
  <si>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</si>
  <si>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</si>
  <si>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</si>
  <si>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</si>
  <si>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</si>
  <si>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</si>
  <si>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</si>
  <si>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</si>
  <si>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</si>
  <si>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</si>
  <si>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</si>
  <si>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</si>
  <si>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</si>
  <si>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</si>
  <si>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</si>
  <si>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</si>
  <si>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</si>
  <si>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</si>
  <si>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</si>
  <si>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</si>
  <si>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</si>
  <si>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</si>
  <si>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</si>
  <si>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</si>
  <si>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</si>
  <si>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</si>
  <si>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</si>
  <si>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</si>
  <si>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</si>
  <si>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</si>
  <si>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</si>
  <si>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</si>
  <si>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</si>
  <si>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</si>
  <si>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</si>
  <si>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</si>
  <si>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</si>
  <si>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</si>
  <si>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</si>
  <si>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</si>
  <si>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</si>
  <si>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</si>
  <si>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</si>
  <si>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</si>
  <si>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</si>
  <si>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</si>
  <si>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</si>
  <si>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</si>
  <si>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</si>
  <si>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</si>
  <si>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</si>
  <si>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</si>
  <si>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</si>
  <si>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</si>
  <si>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</si>
  <si>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</si>
  <si>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</si>
  <si>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</si>
  <si>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</si>
  <si>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</si>
  <si>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</si>
  <si>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</si>
  <si>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</si>
  <si>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</si>
  <si>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</si>
  <si>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</si>
  <si>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</si>
  <si>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</si>
  <si>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</si>
  <si>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</si>
  <si>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</si>
  <si>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</si>
  <si>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</si>
  <si>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</si>
  <si>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</si>
  <si>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</si>
  <si>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</si>
  <si>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</si>
  <si>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</si>
  <si>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</si>
  <si>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</si>
  <si>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</si>
  <si>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</si>
  <si>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</si>
  <si>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</si>
  <si>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</si>
  <si>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</si>
  <si>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</si>
  <si>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</si>
  <si>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</si>
  <si>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</si>
  <si>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</si>
  <si>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</si>
  <si>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</si>
  <si>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</si>
  <si>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</si>
  <si>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</si>
  <si>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</si>
  <si>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</si>
  <si>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</si>
  <si>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</si>
  <si>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</si>
  <si>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</si>
  <si>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</si>
  <si>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</si>
  <si>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</si>
  <si>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</si>
  <si>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</si>
  <si>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</si>
  <si>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</si>
  <si>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</si>
  <si>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</si>
  <si>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</si>
  <si>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</si>
  <si>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</si>
  <si>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</si>
  <si>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</si>
  <si>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</si>
  <si>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</si>
  <si>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</si>
  <si>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</si>
  <si>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</si>
  <si>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</si>
  <si>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</si>
  <si>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</si>
  <si>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</si>
  <si>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</si>
  <si>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</si>
  <si>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</si>
  <si>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</si>
  <si>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</si>
  <si>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</si>
  <si>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</si>
  <si>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</si>
  <si>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</si>
  <si>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</si>
  <si>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</si>
  <si>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</si>
  <si>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</si>
  <si>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</si>
  <si>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</si>
  <si>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</si>
  <si>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</si>
  <si>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</si>
  <si>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</si>
  <si>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</si>
  <si>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</si>
  <si>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</si>
  <si>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</si>
  <si>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</si>
  <si>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</si>
  <si>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</si>
  <si>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</si>
  <si>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</si>
  <si>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</si>
  <si>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</si>
  <si>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</si>
  <si>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</si>
  <si>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</si>
  <si>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</si>
  <si>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</si>
  <si>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</si>
  <si>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</si>
  <si>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</si>
  <si>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</si>
  <si>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</si>
  <si>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</si>
  <si>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</si>
  <si>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</si>
  <si>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</si>
  <si>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</si>
  <si>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</si>
  <si>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</si>
  <si>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</si>
  <si>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</si>
  <si>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</si>
  <si>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</si>
  <si>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</si>
  <si>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</si>
  <si>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</si>
  <si>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</si>
  <si>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</si>
  <si>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</si>
  <si>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</si>
  <si>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</si>
  <si>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</si>
  <si>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</si>
  <si>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</si>
  <si>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</si>
  <si>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</si>
  <si>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</si>
  <si>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</si>
  <si>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</si>
  <si>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</si>
  <si>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</si>
  <si>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</si>
  <si>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</si>
  <si>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</si>
  <si>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</si>
  <si>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</si>
  <si>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</si>
  <si>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</si>
  <si>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</si>
  <si>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</si>
  <si>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</si>
  <si>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</si>
  <si>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</si>
  <si>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</si>
  <si>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</si>
  <si>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</si>
  <si>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</si>
  <si>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</si>
  <si>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</si>
  <si>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</si>
  <si>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</si>
  <si>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</si>
  <si>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</si>
  <si>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</si>
  <si>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</si>
  <si>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</si>
  <si>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</si>
  <si>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</si>
  <si>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</si>
  <si>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</si>
  <si>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</si>
  <si>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</si>
  <si>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</si>
  <si>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</si>
  <si>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</si>
  <si>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</si>
  <si>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</si>
  <si>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</si>
  <si>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</si>
  <si>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</si>
  <si>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</si>
  <si>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</si>
  <si>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</si>
  <si>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</si>
  <si>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</si>
  <si>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</si>
  <si>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</si>
  <si>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</si>
  <si>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</si>
  <si>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</si>
  <si>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</si>
  <si>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</si>
  <si>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</si>
  <si>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</si>
  <si>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</si>
  <si>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</si>
  <si>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</si>
  <si>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</si>
  <si>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</si>
  <si>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</si>
  <si>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</si>
  <si>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</si>
  <si>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</si>
  <si>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</si>
  <si>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</si>
  <si>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</si>
  <si>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</si>
  <si>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</si>
  <si>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</si>
  <si>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</si>
  <si>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</si>
  <si>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</si>
  <si>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</si>
  <si>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</si>
  <si>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</si>
  <si>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</si>
  <si>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</si>
  <si>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</si>
  <si>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</si>
  <si>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</si>
  <si>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</si>
  <si>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</si>
  <si>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</si>
  <si>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</si>
  <si>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</si>
  <si>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</si>
  <si>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</si>
  <si>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</si>
  <si>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</si>
  <si>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</si>
  <si>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</si>
  <si>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</si>
  <si>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</si>
  <si>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</si>
  <si>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</si>
  <si>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</si>
  <si>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</si>
  <si>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</si>
  <si>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</si>
  <si>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</si>
  <si>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</si>
  <si>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</si>
  <si>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</si>
  <si>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</si>
  <si>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</si>
  <si>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</si>
  <si>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</si>
  <si>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</si>
  <si>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</si>
  <si>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</si>
  <si>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</si>
  <si>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</si>
  <si>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</si>
  <si>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</si>
  <si>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</si>
  <si>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</si>
  <si>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</si>
  <si>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</si>
  <si>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</si>
  <si>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</si>
  <si>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</si>
  <si>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</si>
  <si>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</si>
  <si>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</si>
  <si>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</si>
  <si>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</si>
  <si>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</si>
  <si>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</si>
  <si>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</si>
  <si>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</si>
  <si>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</si>
  <si>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</si>
  <si>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</si>
  <si>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</si>
  <si>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</si>
  <si>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</si>
  <si>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</si>
  <si>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</si>
  <si>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</si>
  <si>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</si>
  <si>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</si>
  <si>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</si>
  <si>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</si>
  <si>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</si>
  <si>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</si>
  <si>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</si>
  <si>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</si>
  <si>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</si>
  <si>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</si>
  <si>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</si>
  <si>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</si>
  <si>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</si>
  <si>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</si>
  <si>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</si>
  <si>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</si>
  <si>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</si>
  <si>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</si>
  <si>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</si>
  <si>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</si>
  <si>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</si>
  <si>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</si>
  <si>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</si>
  <si>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</si>
  <si>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</si>
  <si>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</si>
  <si>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</si>
  <si>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</si>
  <si>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</si>
  <si>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</si>
  <si>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</si>
  <si>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</si>
  <si>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</si>
  <si>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</si>
  <si>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</si>
  <si>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</si>
  <si>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</si>
  <si>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</si>
  <si>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</si>
  <si>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</si>
  <si>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</si>
  <si>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</si>
  <si>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</si>
  <si>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</si>
  <si>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</si>
  <si>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</si>
  <si>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</si>
  <si>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</si>
  <si>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</si>
  <si>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</si>
  <si>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</si>
  <si>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</si>
  <si>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</si>
  <si>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</si>
  <si>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</si>
  <si>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</si>
  <si>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</si>
  <si>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</si>
  <si>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</si>
  <si>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</si>
  <si>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</si>
  <si>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</si>
  <si>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</si>
  <si>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</si>
  <si>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</si>
  <si>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</si>
  <si>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</si>
  <si>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</si>
  <si>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</si>
  <si>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</si>
  <si>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</si>
  <si>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</si>
  <si>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</si>
  <si>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</si>
  <si>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</si>
  <si>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</si>
  <si>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</si>
  <si>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</si>
  <si>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</si>
  <si>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</si>
  <si>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</si>
  <si>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</si>
  <si>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</si>
  <si>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</si>
  <si>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</si>
  <si>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</si>
  <si>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</si>
  <si>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</si>
  <si>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</si>
  <si>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</si>
  <si>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</si>
  <si>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</si>
  <si>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</si>
  <si>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</si>
  <si>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</si>
  <si>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</si>
  <si>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</si>
  <si>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</si>
  <si>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</si>
  <si>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</si>
  <si>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</si>
  <si>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</si>
  <si>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</si>
  <si>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</si>
  <si>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</si>
  <si>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</si>
  <si>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</si>
  <si>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</si>
  <si>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</si>
  <si>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</si>
  <si>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</si>
  <si>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</si>
  <si>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</si>
  <si>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</si>
  <si>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</si>
  <si>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</si>
  <si>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</si>
  <si>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</si>
  <si>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</si>
  <si>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</si>
  <si>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</si>
  <si>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</si>
  <si>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</si>
  <si>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</si>
  <si>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</si>
  <si>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</si>
  <si>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</si>
  <si>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</si>
  <si>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</si>
  <si>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</si>
  <si>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</si>
  <si>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</si>
  <si>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</si>
  <si>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</si>
  <si>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</si>
  <si>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</si>
  <si>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</si>
  <si>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</si>
  <si>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</si>
  <si>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</si>
  <si>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</si>
  <si>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</si>
  <si>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</si>
  <si>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</si>
  <si>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</si>
  <si>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</si>
  <si>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</si>
  <si>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</si>
  <si>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</si>
  <si>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</si>
  <si>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</si>
  <si>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</si>
  <si>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</si>
  <si>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</si>
  <si>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</si>
  <si>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</si>
  <si>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</si>
  <si>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</si>
  <si>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</si>
  <si>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</si>
  <si>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</si>
  <si>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</si>
  <si>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</si>
  <si>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</si>
  <si>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</si>
  <si>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</si>
  <si>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</si>
  <si>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</si>
  <si>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</si>
  <si>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</si>
  <si>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</si>
  <si>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</si>
  <si>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</si>
  <si>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</si>
  <si>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</si>
  <si>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</si>
  <si>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</si>
  <si>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</si>
  <si>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</si>
  <si>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</si>
  <si>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</si>
  <si>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</si>
  <si>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</si>
  <si>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</si>
  <si>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</si>
  <si>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</si>
  <si>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</si>
  <si>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</si>
  <si>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</si>
  <si>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</si>
  <si>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</si>
  <si>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</si>
  <si>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</si>
  <si>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</si>
  <si>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</si>
  <si>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</si>
  <si>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</si>
  <si>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</si>
  <si>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</si>
  <si>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</si>
  <si>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</si>
  <si>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</si>
  <si>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</si>
  <si>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</si>
  <si>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</si>
  <si>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</si>
  <si>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</si>
  <si>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</si>
  <si>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</si>
  <si>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</si>
  <si>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</si>
  <si>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</si>
  <si>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</si>
  <si>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</si>
  <si>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</si>
  <si>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</si>
  <si>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</si>
  <si>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</si>
  <si>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</si>
  <si>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</si>
  <si>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</si>
  <si>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</si>
  <si>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</si>
  <si>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</si>
  <si>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</si>
  <si>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</si>
  <si>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</si>
  <si>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</si>
  <si>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</si>
  <si>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</si>
  <si>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</si>
  <si>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</si>
  <si>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</si>
  <si>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</si>
  <si>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</si>
  <si>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</si>
  <si>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</si>
  <si>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</si>
  <si>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</si>
  <si>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</si>
  <si>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</si>
  <si>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</si>
  <si>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</si>
  <si>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</si>
  <si>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</si>
  <si>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</si>
  <si>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</si>
  <si>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</si>
  <si>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</si>
  <si>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</si>
  <si>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</si>
  <si>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</si>
  <si>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</si>
  <si>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</si>
  <si>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</si>
  <si>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</si>
  <si>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</si>
  <si>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</si>
  <si>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</si>
  <si>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</si>
  <si>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</si>
  <si>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</si>
  <si>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</si>
  <si>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</si>
  <si>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</si>
  <si>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</si>
  <si>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</si>
  <si>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</si>
  <si>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</si>
  <si>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</si>
  <si>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</si>
  <si>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</si>
  <si>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</si>
  <si>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</si>
  <si>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</si>
  <si>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</si>
  <si>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</si>
  <si>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</si>
  <si>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</si>
  <si>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</si>
  <si>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</si>
  <si>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</si>
  <si>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</si>
  <si>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</si>
  <si>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</si>
  <si>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</si>
  <si>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</si>
  <si>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</si>
  <si>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</si>
  <si>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</si>
  <si>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</si>
  <si>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</si>
  <si>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</si>
  <si>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</si>
  <si>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</si>
  <si>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</si>
  <si>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</si>
  <si>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</si>
  <si>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</si>
  <si>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</si>
  <si>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</si>
  <si>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</si>
  <si>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</si>
  <si>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</si>
  <si>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</si>
  <si>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</si>
  <si>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</si>
  <si>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</si>
  <si>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</si>
  <si>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</si>
  <si>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</si>
  <si>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</si>
  <si>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</si>
  <si>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</si>
  <si>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</si>
  <si>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</si>
  <si>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</si>
  <si>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</si>
  <si>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</si>
  <si>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</si>
  <si>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</si>
  <si>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</si>
  <si>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</si>
  <si>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</si>
  <si>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</si>
  <si>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</si>
  <si>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</si>
  <si>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</si>
  <si>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</si>
  <si>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</si>
  <si>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</si>
  <si>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</si>
  <si>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</si>
  <si>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</si>
  <si>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</si>
  <si>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</si>
  <si>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</si>
  <si>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</si>
  <si>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</si>
  <si>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</si>
  <si>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</si>
  <si>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</si>
  <si>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</si>
  <si>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</si>
  <si>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</si>
  <si>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</si>
  <si>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</si>
  <si>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</si>
  <si>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</si>
  <si>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</si>
  <si>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</si>
  <si>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</si>
  <si>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</si>
  <si>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</si>
  <si>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</si>
  <si>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</si>
  <si>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</si>
  <si>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</si>
  <si>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</si>
  <si>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</si>
  <si>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</si>
  <si>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</si>
  <si>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</si>
  <si>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</si>
  <si>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</si>
  <si>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</si>
  <si>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</si>
  <si>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</si>
  <si>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</si>
  <si>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</si>
  <si>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</si>
  <si>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</si>
  <si>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</si>
  <si>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</si>
  <si>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</si>
  <si>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</si>
  <si>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</si>
  <si>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</si>
  <si>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</si>
  <si>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</si>
  <si>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</si>
  <si>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</si>
  <si>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</si>
  <si>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</si>
  <si>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</si>
  <si>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</si>
  <si>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</si>
  <si>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</si>
  <si>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</si>
  <si>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</si>
  <si>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</si>
  <si>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</si>
  <si>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</si>
  <si>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</si>
  <si>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</si>
  <si>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</si>
  <si>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</si>
  <si>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</si>
  <si>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</si>
  <si>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</si>
  <si>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</si>
  <si>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</si>
  <si>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</si>
  <si>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</si>
  <si>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</si>
  <si>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</si>
  <si>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</si>
  <si>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</si>
  <si>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</si>
  <si>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</si>
  <si>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</si>
  <si>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</si>
  <si>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</si>
  <si>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</si>
  <si>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</si>
  <si>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</si>
  <si>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</si>
  <si>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</si>
  <si>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</si>
  <si>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</si>
  <si>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</si>
  <si>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</si>
  <si>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</si>
  <si>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</si>
  <si>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</si>
  <si>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</si>
  <si>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</si>
  <si>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</si>
  <si>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</si>
  <si>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</si>
  <si>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</si>
  <si>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</si>
  <si>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</si>
  <si>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</si>
  <si>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</si>
  <si>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</si>
  <si>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</si>
  <si>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</si>
  <si>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</si>
  <si>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</si>
  <si>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</si>
  <si>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</si>
  <si>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</si>
  <si>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</si>
  <si>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</si>
  <si>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</si>
  <si>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</si>
  <si>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</si>
  <si>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</si>
  <si>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</si>
  <si>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</si>
  <si>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</si>
  <si>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</si>
  <si>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</si>
  <si>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</si>
  <si>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</si>
  <si>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</si>
  <si>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</si>
  <si>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</si>
  <si>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</si>
  <si>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</si>
  <si>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</si>
  <si>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</si>
  <si>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</si>
  <si>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</si>
  <si>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</si>
  <si>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</si>
  <si>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</si>
  <si>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</si>
  <si>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</si>
  <si>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</si>
  <si>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</si>
  <si>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</si>
  <si>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</si>
  <si>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</si>
  <si>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</si>
  <si>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</si>
  <si>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</si>
  <si>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</si>
  <si>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</si>
  <si>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</si>
  <si>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</si>
  <si>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</si>
  <si>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</si>
  <si>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</si>
  <si>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</si>
  <si>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</si>
  <si>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</si>
  <si>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</si>
  <si>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</si>
  <si>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</si>
  <si>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</si>
  <si>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</si>
  <si>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</si>
  <si>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</si>
  <si>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</si>
  <si>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</si>
  <si>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</si>
  <si>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</si>
  <si>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</si>
  <si>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</si>
  <si>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</si>
  <si>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</si>
  <si>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</si>
  <si>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</si>
  <si>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</si>
  <si>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</si>
  <si>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</si>
  <si>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</si>
  <si>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</si>
  <si>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</si>
  <si>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</si>
  <si>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</si>
  <si>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</si>
  <si>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</si>
  <si>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</si>
  <si>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</si>
  <si>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</si>
  <si>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</si>
  <si>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</si>
  <si>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</si>
  <si>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</si>
  <si>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</si>
  <si>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</si>
  <si>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</si>
  <si>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</si>
  <si>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</si>
  <si>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</si>
  <si>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</si>
  <si>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</si>
  <si>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</si>
  <si>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</si>
  <si>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</si>
  <si>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</si>
  <si>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</si>
  <si>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</si>
  <si>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</si>
  <si>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</si>
  <si>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</si>
  <si>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</si>
  <si>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</si>
  <si>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</si>
  <si>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</si>
  <si>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</si>
  <si>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</si>
  <si>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</si>
  <si>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</si>
  <si>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</si>
  <si>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</si>
  <si>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</si>
  <si>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</si>
  <si>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</si>
  <si>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</si>
  <si>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</si>
  <si>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</si>
  <si>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</si>
  <si>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</si>
  <si>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</si>
  <si>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</si>
  <si>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</si>
  <si>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</si>
  <si>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</si>
  <si>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</si>
  <si>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</si>
  <si>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</si>
  <si>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</si>
  <si>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</si>
  <si>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</si>
  <si>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</si>
  <si>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</si>
  <si>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</si>
  <si>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</si>
  <si>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</si>
  <si>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</si>
  <si>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</si>
  <si>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</si>
  <si>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</si>
  <si>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</si>
  <si>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</si>
  <si>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</si>
  <si>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</si>
  <si>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</si>
  <si>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</si>
  <si>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</si>
  <si>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</si>
  <si>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</si>
  <si>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</si>
  <si>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</si>
  <si>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</si>
  <si>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</si>
  <si>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</si>
  <si>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</si>
  <si>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</si>
  <si>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</si>
  <si>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</si>
  <si>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</si>
  <si>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</si>
  <si>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</si>
  <si>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</si>
  <si>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</si>
  <si>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</si>
  <si>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</si>
  <si>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</si>
  <si>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</si>
  <si>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</si>
  <si>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</si>
  <si>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</si>
  <si>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</si>
  <si>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</si>
  <si>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</si>
  <si>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</si>
  <si>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</si>
  <si>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</si>
  <si>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</si>
  <si>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</si>
  <si>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</si>
  <si>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</si>
  <si>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</si>
  <si>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</si>
  <si>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</si>
  <si>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</si>
  <si>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</si>
  <si>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</si>
  <si>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</si>
  <si>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</si>
  <si>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</si>
  <si>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</si>
  <si>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</si>
  <si>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</si>
  <si>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</si>
  <si>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</si>
  <si>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</si>
  <si>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</si>
  <si>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</si>
  <si>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</si>
  <si>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</si>
  <si>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</si>
  <si>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</si>
  <si>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</si>
  <si>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</si>
  <si>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</si>
  <si>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</si>
  <si>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</si>
  <si>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</si>
  <si>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</si>
  <si>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</si>
  <si>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</si>
  <si>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</si>
  <si>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</si>
  <si>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</si>
  <si>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</si>
  <si>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</si>
  <si>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</si>
  <si>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</si>
  <si>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</si>
  <si>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</si>
  <si>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</si>
  <si>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</si>
  <si>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</si>
  <si>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</si>
  <si>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</si>
  <si>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</si>
  <si>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</si>
  <si>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</si>
  <si>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</si>
  <si>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</si>
  <si>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</si>
  <si>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</si>
  <si>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</si>
  <si>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</si>
  <si>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</si>
  <si>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</si>
  <si>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</si>
  <si>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</si>
  <si>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</si>
  <si>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</si>
  <si>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</si>
  <si>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</si>
  <si>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</si>
  <si>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</si>
  <si>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</si>
  <si>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</si>
  <si>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</si>
  <si>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</si>
  <si>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</si>
  <si>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</si>
  <si>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</si>
  <si>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</si>
  <si>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</si>
  <si>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</si>
  <si>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</si>
  <si>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</si>
  <si>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</si>
  <si>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</si>
  <si>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</si>
  <si>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</si>
  <si>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</si>
  <si>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</si>
  <si>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</si>
  <si>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</si>
  <si>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</si>
  <si>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</si>
  <si>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</si>
  <si>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</si>
  <si>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</si>
  <si>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</si>
  <si>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</si>
  <si>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</si>
  <si>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</si>
  <si>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</si>
  <si>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</si>
  <si>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</si>
  <si>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</si>
  <si>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</si>
  <si>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</si>
  <si>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</si>
  <si>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</si>
  <si>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</si>
  <si>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</si>
  <si>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</si>
  <si>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</si>
  <si>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</si>
  <si>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</si>
  <si>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</si>
  <si>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</si>
  <si>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</si>
  <si>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</si>
  <si>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</si>
  <si>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</si>
  <si>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</si>
  <si>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</si>
  <si>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</si>
  <si>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</si>
  <si>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</si>
  <si>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</si>
  <si>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</si>
  <si>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</si>
  <si>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</si>
  <si>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</si>
  <si>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</si>
  <si>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</si>
  <si>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</si>
  <si>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</si>
  <si>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</si>
  <si>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</si>
  <si>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</si>
  <si>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</si>
  <si>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</si>
  <si>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</si>
  <si>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</si>
  <si>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</si>
  <si>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</si>
  <si>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</si>
  <si>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</si>
  <si>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</si>
  <si>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</si>
  <si>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</si>
  <si>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</si>
  <si>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</si>
  <si>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</si>
  <si>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</si>
  <si>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</si>
  <si>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</si>
  <si>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</si>
  <si>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</si>
  <si>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</si>
  <si>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</si>
  <si>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</si>
  <si>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</si>
  <si>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</si>
  <si>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</si>
  <si>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</si>
  <si>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</si>
  <si>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</si>
  <si>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</si>
  <si>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</si>
  <si>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</si>
  <si>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</si>
  <si>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</si>
  <si>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</si>
  <si>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</si>
  <si>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</si>
  <si>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</si>
  <si>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</si>
  <si>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</si>
  <si>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</si>
  <si>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</si>
  <si>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</si>
  <si>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</si>
  <si>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</si>
  <si>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</si>
  <si>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</si>
  <si>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</si>
  <si>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</si>
  <si>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</si>
  <si>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</si>
  <si>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</si>
  <si>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</si>
  <si>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</si>
  <si>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</si>
  <si>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</si>
  <si>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</si>
  <si>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</si>
  <si>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</si>
  <si>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</si>
  <si>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</si>
  <si>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</si>
  <si>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</si>
  <si>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</si>
  <si>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</si>
  <si>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</si>
  <si>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</si>
  <si>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</si>
  <si>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</si>
  <si>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</si>
  <si>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</si>
  <si>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</si>
  <si>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</si>
  <si>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</si>
  <si>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</si>
  <si>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</si>
  <si>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</si>
  <si>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</si>
  <si>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</si>
  <si>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</si>
  <si>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</si>
  <si>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</si>
  <si>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</si>
  <si>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</si>
  <si>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</si>
  <si>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</si>
  <si>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</si>
  <si>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</si>
  <si>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</si>
  <si>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</si>
  <si>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</si>
  <si>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</si>
  <si>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</si>
  <si>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</si>
  <si>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</si>
  <si>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</si>
  <si>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</si>
  <si>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</si>
  <si>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</si>
  <si>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</si>
  <si>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</si>
  <si>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</si>
  <si>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</si>
  <si>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</si>
  <si>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</si>
  <si>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</si>
  <si>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</si>
  <si>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</si>
  <si>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</si>
  <si>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</si>
  <si>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</si>
  <si>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</si>
  <si>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</si>
  <si>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</si>
  <si>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</si>
  <si>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</si>
  <si>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</si>
  <si>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</si>
  <si>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</si>
  <si>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</si>
  <si>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</si>
  <si>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</si>
  <si>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</si>
  <si>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</si>
  <si>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</si>
  <si>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</si>
  <si>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</si>
  <si>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</si>
  <si>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</si>
  <si>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</si>
  <si>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</si>
  <si>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</si>
  <si>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</si>
  <si>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</si>
  <si>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</si>
  <si>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</si>
  <si>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</si>
  <si>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</si>
  <si>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</si>
  <si>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</si>
  <si>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</si>
  <si>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</si>
  <si>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</si>
  <si>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</si>
  <si>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</si>
  <si>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</si>
  <si>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</si>
  <si>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</si>
  <si>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</si>
  <si>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</si>
  <si>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</si>
  <si>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</si>
  <si>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</si>
  <si>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</si>
  <si>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</si>
  <si>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</si>
  <si>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</si>
  <si>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</si>
  <si>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</si>
  <si>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</si>
  <si>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</si>
  <si>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</si>
  <si>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</si>
  <si>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</si>
  <si>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</si>
  <si>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</si>
  <si>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</si>
  <si>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</si>
  <si>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</si>
  <si>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</si>
  <si>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</si>
  <si>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</si>
  <si>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</si>
  <si>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</si>
  <si>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</si>
  <si>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</si>
  <si>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</si>
  <si>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</si>
  <si>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</si>
  <si>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</si>
  <si>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</si>
  <si>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</si>
  <si>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</si>
  <si>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</si>
  <si>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</si>
  <si>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</si>
  <si>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</si>
  <si>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</si>
  <si>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</si>
  <si>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</si>
  <si>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</si>
  <si>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</si>
  <si>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</si>
  <si>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</si>
  <si>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</si>
  <si>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</si>
  <si>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</si>
  <si>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</si>
  <si>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</si>
  <si>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</si>
  <si>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</si>
  <si>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</si>
  <si>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</si>
  <si>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</si>
  <si>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</si>
  <si>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</si>
  <si>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</si>
  <si>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</si>
  <si>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</si>
  <si>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</si>
  <si>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</si>
  <si>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</si>
  <si>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</si>
  <si>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</si>
  <si>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</si>
  <si>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</si>
  <si>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</si>
  <si>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</si>
  <si>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</si>
  <si>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</si>
  <si>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</si>
  <si>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</si>
  <si>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</si>
  <si>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</si>
  <si>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</si>
  <si>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</si>
  <si>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</si>
  <si>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</si>
  <si>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</si>
  <si>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</si>
  <si>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</si>
  <si>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</si>
  <si>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</si>
  <si>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</si>
  <si>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</si>
  <si>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</si>
  <si>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</si>
  <si>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</si>
  <si>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</si>
  <si>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</si>
  <si>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</si>
  <si>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</si>
  <si>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</si>
  <si>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</si>
  <si>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</si>
  <si>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</si>
  <si>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</si>
  <si>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</si>
  <si>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</si>
  <si>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</si>
  <si>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</si>
  <si>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</si>
  <si>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</si>
  <si>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</si>
  <si>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</si>
  <si>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</si>
  <si>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</si>
  <si>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</si>
  <si>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</si>
  <si>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</si>
  <si>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</si>
  <si>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</si>
  <si>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</si>
  <si>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</si>
  <si>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</si>
  <si>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</si>
  <si>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</si>
  <si>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</si>
  <si>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</si>
  <si>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</si>
  <si>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</si>
  <si>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</si>
  <si>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</si>
  <si>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</si>
  <si>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</si>
  <si>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</si>
  <si>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</si>
  <si>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</si>
  <si>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</si>
  <si>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</si>
  <si>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</si>
  <si>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</si>
  <si>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</si>
  <si>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</si>
  <si>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</si>
  <si>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</si>
  <si>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</si>
  <si>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</si>
  <si>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</si>
  <si>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</si>
  <si>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</si>
  <si>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</si>
  <si>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</si>
  <si>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</si>
  <si>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</si>
  <si>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</si>
  <si>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</si>
  <si>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</si>
  <si>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</si>
  <si>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</si>
  <si>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</si>
  <si>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</si>
  <si>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</si>
  <si>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</si>
  <si>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</si>
  <si>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</si>
  <si>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</si>
  <si>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</si>
  <si>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</si>
  <si>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</si>
  <si>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</si>
  <si>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</si>
  <si>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</si>
  <si>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</si>
  <si>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</si>
  <si>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</si>
  <si>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</si>
  <si>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</si>
  <si>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</si>
  <si>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</si>
  <si>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</si>
  <si>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</si>
  <si>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</si>
  <si>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</si>
  <si>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</si>
  <si>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</si>
  <si>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</si>
  <si>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</si>
  <si>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</si>
  <si>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</si>
  <si>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</si>
  <si>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</si>
  <si>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</si>
  <si>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</si>
  <si>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</si>
  <si>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</si>
  <si>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</si>
  <si>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</si>
  <si>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</si>
  <si>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</si>
  <si>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</si>
  <si>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</si>
  <si>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</si>
  <si>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</si>
  <si>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</si>
  <si>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</si>
  <si>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</si>
  <si>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</si>
  <si>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</si>
  <si>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</si>
  <si>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</si>
  <si>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</si>
  <si>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</si>
  <si>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</si>
  <si>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</si>
  <si>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</si>
  <si>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</si>
  <si>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</si>
  <si>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</si>
  <si>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</si>
  <si>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</si>
  <si>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</si>
  <si>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</si>
  <si>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</si>
  <si>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</si>
  <si>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</si>
  <si>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</si>
  <si>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</si>
  <si>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</si>
  <si>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</si>
  <si>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</si>
  <si>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</si>
  <si>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</si>
  <si>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</si>
  <si>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</si>
  <si>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</si>
  <si>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</si>
  <si>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</si>
  <si>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</si>
  <si>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</si>
  <si>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</si>
  <si>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</si>
  <si>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</si>
  <si>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</si>
  <si>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</si>
  <si>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</si>
  <si>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</si>
  <si>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</si>
  <si>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</si>
  <si>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</si>
  <si>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</si>
  <si>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</si>
  <si>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</si>
  <si>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</si>
  <si>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</si>
  <si>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</si>
  <si>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</si>
  <si>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</si>
  <si>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</si>
  <si>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</si>
  <si>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</si>
  <si>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</si>
  <si>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</si>
  <si>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</si>
  <si>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</si>
  <si>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</si>
  <si>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</si>
  <si>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</si>
  <si>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</si>
  <si>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</si>
  <si>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</si>
  <si>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</si>
  <si>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</si>
  <si>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</si>
  <si>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</si>
  <si>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</si>
  <si>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</si>
  <si>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</si>
  <si>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</si>
  <si>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</si>
  <si>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</si>
  <si>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</si>
  <si>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</si>
  <si>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</si>
  <si>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</si>
  <si>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</si>
  <si>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</si>
  <si>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</si>
  <si>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</si>
  <si>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</si>
  <si>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</si>
  <si>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</si>
  <si>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</si>
  <si>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</si>
  <si>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</si>
  <si>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</si>
  <si>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</si>
  <si>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</si>
  <si>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</si>
  <si>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</si>
  <si>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</si>
  <si>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</si>
  <si>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</si>
  <si>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</si>
  <si>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</si>
  <si>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</si>
  <si>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</si>
  <si>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</si>
  <si>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</si>
  <si>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</si>
  <si>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</si>
  <si>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</si>
  <si>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</si>
  <si>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</si>
  <si>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</si>
  <si>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</si>
  <si>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</si>
  <si>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</si>
  <si>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</si>
  <si>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</si>
  <si>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</si>
  <si>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</si>
  <si>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</si>
  <si>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</si>
  <si>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</si>
  <si>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</si>
  <si>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</si>
  <si>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</si>
  <si>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</si>
  <si>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</si>
  <si>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</si>
  <si>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</si>
  <si>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</si>
  <si>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</si>
  <si>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</si>
  <si>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</si>
  <si>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</si>
  <si>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</si>
  <si>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</si>
  <si>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</si>
  <si>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</si>
  <si>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</si>
  <si>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</si>
  <si>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</si>
  <si>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</si>
  <si>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</si>
  <si>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</si>
  <si>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</si>
  <si>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</si>
  <si>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</si>
  <si>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</si>
  <si>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</si>
  <si>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</si>
  <si>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</si>
  <si>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</si>
  <si>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</si>
  <si>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</si>
  <si>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</si>
  <si>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</si>
  <si>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</si>
  <si>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</si>
  <si>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</si>
  <si>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</si>
  <si>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</si>
  <si>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</si>
  <si>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</si>
  <si>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</si>
  <si>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</si>
  <si>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</si>
  <si>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</si>
  <si>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</si>
  <si>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</si>
  <si>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</si>
  <si>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</si>
  <si>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</si>
  <si>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</si>
  <si>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</si>
  <si>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</si>
  <si>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</si>
  <si>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</si>
  <si>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</si>
  <si>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</si>
  <si>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</si>
  <si>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</si>
  <si>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</si>
  <si>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</si>
  <si>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</si>
  <si>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</si>
  <si>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</si>
  <si>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</si>
  <si>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</si>
  <si>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</si>
  <si>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</si>
  <si>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</si>
  <si>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</si>
  <si>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</si>
  <si>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</si>
  <si>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</si>
  <si>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</si>
  <si>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</si>
  <si>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</si>
  <si>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</si>
  <si>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</si>
  <si>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</si>
  <si>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</si>
  <si>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</si>
  <si>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</si>
  <si>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</si>
  <si>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</si>
  <si>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</si>
  <si>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</si>
  <si>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</si>
  <si>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</si>
  <si>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</si>
  <si>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</si>
  <si>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</si>
  <si>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</si>
  <si>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</si>
  <si>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</si>
  <si>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</si>
  <si>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</si>
  <si>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</si>
  <si>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</si>
  <si>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</si>
  <si>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</si>
  <si>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</si>
  <si>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</si>
  <si>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</si>
  <si>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</si>
  <si>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</si>
  <si>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</si>
  <si>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</si>
  <si>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</si>
  <si>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</si>
  <si>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</si>
  <si>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</si>
  <si>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</si>
  <si>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</si>
  <si>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</si>
  <si>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</si>
  <si>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</si>
  <si>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</si>
  <si>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</si>
  <si>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</si>
  <si>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</si>
  <si>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</si>
  <si>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</si>
  <si>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</si>
  <si>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</si>
  <si>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</si>
  <si>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</si>
  <si>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</si>
  <si>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</si>
  <si>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</si>
  <si>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</si>
  <si>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</si>
  <si>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</si>
  <si>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</si>
  <si>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</si>
  <si>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</si>
  <si>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</si>
  <si>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</si>
  <si>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</si>
  <si>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</si>
  <si>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</si>
  <si>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</si>
  <si>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</si>
  <si>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</si>
  <si>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</si>
  <si>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</si>
  <si>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</si>
  <si>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</si>
  <si>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</si>
  <si>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</si>
  <si>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</si>
  <si>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</si>
  <si>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</si>
  <si>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</si>
  <si>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</si>
  <si>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</si>
  <si>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</si>
  <si>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</si>
  <si>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</si>
  <si>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</si>
  <si>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</si>
  <si>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</si>
  <si>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</si>
  <si>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</si>
  <si>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</si>
  <si>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</si>
  <si>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</si>
  <si>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</si>
  <si>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</si>
  <si>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</si>
  <si>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</si>
  <si>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</si>
  <si>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</si>
  <si>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</si>
  <si>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</si>
  <si>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</si>
  <si>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</si>
  <si>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</si>
  <si>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</si>
  <si>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</si>
  <si>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</si>
  <si>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</si>
  <si>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</si>
  <si>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</si>
  <si>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</si>
  <si>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</si>
  <si>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</si>
  <si>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</si>
  <si>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</si>
  <si>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</si>
  <si>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</si>
  <si>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</si>
  <si>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</si>
  <si>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</si>
  <si>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</si>
  <si>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</si>
  <si>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</si>
  <si>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</si>
  <si>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</si>
  <si>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</si>
  <si>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</si>
  <si>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</si>
  <si>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</si>
  <si>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</si>
  <si>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</si>
  <si>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</si>
  <si>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</si>
  <si>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</si>
  <si>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</si>
  <si>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</si>
  <si>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</si>
  <si>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</si>
  <si>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</si>
  <si>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</si>
  <si>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</si>
  <si>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</si>
  <si>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</si>
  <si>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</si>
  <si>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</si>
  <si>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</si>
  <si>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</si>
  <si>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</si>
  <si>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</si>
  <si>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</si>
  <si>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</si>
  <si>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</si>
  <si>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</si>
  <si>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</si>
  <si>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</si>
  <si>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</si>
  <si>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</si>
  <si>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</si>
  <si>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</si>
  <si>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</si>
  <si>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</si>
  <si>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</si>
  <si>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</si>
  <si>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</si>
  <si>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</si>
  <si>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</si>
  <si>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</si>
  <si>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</si>
  <si>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</si>
  <si>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</si>
  <si>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</si>
  <si>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</si>
  <si>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</si>
  <si>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</si>
  <si>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</si>
  <si>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</si>
  <si>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</si>
  <si>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</si>
  <si>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</si>
  <si>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</si>
  <si>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</si>
  <si>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</si>
  <si>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</si>
  <si>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</si>
  <si>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</si>
  <si>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</si>
  <si>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</si>
  <si>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</si>
  <si>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</si>
  <si>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</si>
  <si>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</si>
  <si>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</si>
  <si>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</si>
  <si>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</si>
  <si>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</si>
  <si>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</si>
  <si>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</si>
  <si>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</si>
  <si>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</si>
  <si>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</si>
  <si>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</si>
  <si>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</si>
  <si>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</si>
  <si>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</si>
  <si>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</si>
  <si>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</si>
  <si>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</si>
  <si>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</si>
  <si>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</si>
  <si>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</si>
  <si>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</si>
  <si>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</si>
  <si>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</si>
  <si>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</si>
  <si>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</si>
  <si>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</si>
  <si>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</si>
  <si>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</si>
  <si>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</si>
  <si>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</si>
  <si>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</si>
  <si>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</si>
  <si>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</si>
  <si>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</si>
  <si>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</si>
  <si>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</si>
  <si>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</si>
  <si>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</si>
  <si>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</si>
  <si>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</si>
  <si>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</si>
  <si>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</si>
  <si>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</si>
  <si>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</si>
  <si>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</si>
  <si>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</si>
  <si>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</si>
  <si>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</si>
  <si>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</si>
  <si>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</si>
  <si>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</si>
  <si>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</si>
  <si>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</si>
  <si>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</si>
  <si>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</si>
  <si>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</si>
  <si>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</si>
  <si>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</si>
  <si>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</si>
  <si>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</si>
  <si>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</si>
  <si>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</si>
  <si>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</si>
  <si>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</si>
  <si>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</si>
  <si>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</si>
  <si>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</si>
  <si>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</si>
  <si>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</si>
  <si>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</si>
  <si>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</si>
  <si>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</si>
  <si>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</si>
  <si>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</si>
  <si>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</si>
  <si>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</si>
  <si>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</si>
  <si>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</si>
  <si>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</si>
  <si>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</si>
  <si>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</si>
  <si>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</si>
  <si>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</si>
  <si>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</si>
  <si>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</si>
  <si>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</si>
  <si>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</si>
  <si>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</si>
  <si>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</si>
  <si>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</si>
  <si>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</si>
  <si>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</si>
  <si>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</si>
  <si>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</si>
  <si>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</si>
  <si>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</si>
  <si>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</si>
  <si>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</si>
  <si>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</si>
  <si>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</si>
  <si>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</si>
  <si>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</si>
  <si>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</si>
  <si>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</si>
  <si>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</si>
  <si>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</si>
  <si>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</si>
  <si>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</si>
  <si>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</si>
  <si>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</si>
  <si>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</si>
  <si>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</si>
  <si>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</si>
  <si>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</si>
  <si>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</si>
  <si>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</si>
  <si>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</si>
  <si>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</si>
  <si>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</si>
  <si>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</si>
  <si>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</si>
  <si>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</si>
  <si>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</si>
  <si>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</si>
  <si>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</si>
  <si>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</si>
  <si>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</si>
  <si>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</si>
  <si>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</si>
  <si>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</si>
  <si>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</si>
  <si>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</si>
  <si>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</si>
  <si>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</si>
  <si>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</si>
  <si>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</si>
  <si>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</si>
  <si>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</si>
  <si>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</si>
  <si>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</si>
  <si>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</si>
  <si>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</si>
  <si>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</si>
  <si>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</si>
  <si>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</si>
  <si>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</si>
  <si>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</si>
  <si>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</si>
  <si>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</si>
  <si>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</si>
  <si>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</si>
  <si>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</si>
  <si>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</si>
  <si>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</si>
  <si>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</si>
  <si>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</si>
  <si>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</si>
  <si>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</si>
  <si>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</si>
  <si>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</si>
  <si>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</si>
  <si>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</si>
  <si>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</si>
  <si>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</si>
  <si>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</si>
  <si>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</si>
  <si>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</si>
  <si>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</si>
  <si>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</si>
  <si>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</si>
  <si>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</si>
  <si>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</si>
  <si>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</si>
  <si>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</si>
  <si>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</si>
  <si>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</si>
  <si>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</si>
  <si>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</si>
  <si>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</si>
  <si>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</si>
  <si>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</si>
  <si>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</si>
  <si>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</si>
  <si>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</si>
  <si>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</si>
  <si>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</si>
  <si>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</si>
  <si>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</si>
  <si>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</si>
  <si>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</si>
  <si>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</si>
  <si>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</si>
  <si>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</si>
  <si>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</si>
  <si>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</si>
  <si>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</si>
  <si>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</si>
  <si>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</si>
  <si>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</si>
  <si>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</si>
  <si>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</si>
  <si>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</si>
  <si>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</si>
  <si>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</si>
  <si>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</si>
  <si>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</si>
  <si>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</si>
  <si>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</si>
  <si>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</si>
  <si>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</si>
  <si>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</si>
  <si>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</si>
  <si>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</si>
  <si>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</si>
  <si>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</si>
  <si>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</si>
  <si>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</si>
  <si>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</si>
  <si>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</si>
  <si>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</si>
  <si>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</si>
  <si>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</si>
  <si>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</si>
  <si>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</si>
  <si>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</si>
  <si>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</si>
  <si>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</si>
  <si>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</si>
  <si>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</si>
  <si>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</si>
  <si>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</si>
  <si>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</si>
  <si>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</si>
  <si>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</si>
  <si>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</si>
  <si>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</si>
  <si>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</si>
  <si>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</si>
  <si>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</si>
  <si>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</si>
  <si>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</si>
  <si>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</si>
  <si>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</si>
  <si>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</si>
  <si>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</si>
  <si>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</si>
  <si>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</si>
  <si>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</si>
  <si>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</si>
  <si>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</si>
  <si>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</si>
  <si>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</si>
  <si>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</si>
  <si>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</si>
  <si>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</si>
  <si>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</si>
  <si>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</si>
  <si>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</si>
  <si>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</si>
  <si>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</si>
  <si>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</si>
  <si>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</si>
  <si>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</si>
  <si>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</si>
  <si>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</si>
  <si>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</si>
  <si>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</si>
  <si>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</si>
  <si>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</si>
  <si>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</si>
  <si>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</si>
  <si>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</si>
  <si>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</si>
  <si>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</si>
  <si>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</si>
  <si>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</si>
  <si>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</si>
  <si>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</si>
  <si>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</si>
  <si>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</si>
  <si>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</si>
  <si>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</si>
  <si>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</si>
  <si>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</si>
  <si>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</si>
  <si>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</si>
  <si>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</si>
  <si>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</si>
  <si>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</si>
  <si>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</si>
  <si>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</si>
  <si>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</si>
  <si>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</si>
  <si>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</si>
  <si>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</si>
  <si>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</si>
  <si>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</si>
  <si>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</si>
  <si>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</si>
  <si>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</si>
  <si>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</si>
  <si>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</si>
  <si>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</si>
  <si>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</si>
  <si>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</si>
  <si>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</si>
  <si>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</si>
  <si>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</si>
  <si>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</si>
  <si>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</si>
  <si>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</si>
  <si>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</si>
  <si>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</si>
  <si>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</si>
  <si>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</si>
  <si>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</si>
  <si>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</si>
  <si>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</si>
  <si>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</si>
  <si>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</si>
  <si>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</si>
  <si>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</si>
  <si>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</si>
  <si>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</si>
  <si>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</si>
  <si>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</si>
  <si>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</si>
  <si>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</si>
  <si>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</si>
  <si>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</si>
  <si>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</si>
  <si>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</si>
  <si>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</si>
  <si>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</si>
  <si>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</si>
  <si>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</si>
  <si>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</si>
  <si>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</si>
  <si>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</si>
  <si>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</si>
  <si>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</si>
  <si>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</si>
  <si>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</si>
  <si>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</si>
  <si>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</si>
  <si>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</si>
  <si>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</si>
  <si>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</si>
  <si>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</si>
  <si>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</si>
  <si>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</si>
  <si>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</si>
  <si>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</si>
  <si>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</si>
  <si>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</si>
  <si>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</si>
  <si>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</si>
  <si>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</si>
  <si>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</si>
  <si>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</si>
  <si>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</si>
  <si>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</si>
  <si>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</si>
  <si>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</si>
  <si>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</si>
  <si>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</si>
  <si>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</si>
  <si>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</si>
  <si>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</si>
  <si>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</si>
  <si>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</si>
  <si>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</si>
  <si>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</si>
  <si>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</si>
  <si>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</si>
  <si>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</si>
  <si>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</si>
  <si>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</si>
  <si>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</si>
  <si>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</si>
  <si>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</si>
  <si>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</si>
  <si>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</si>
  <si>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</si>
  <si>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</si>
  <si>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</si>
  <si>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</si>
  <si>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</si>
  <si>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</si>
  <si>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</si>
  <si>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</si>
  <si>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</si>
  <si>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</si>
  <si>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</si>
  <si>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</si>
  <si>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</si>
  <si>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</si>
  <si>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</si>
  <si>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</si>
  <si>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</si>
  <si>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</si>
  <si>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</si>
  <si>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</si>
  <si>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</si>
  <si>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</si>
  <si>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</si>
  <si>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</si>
  <si>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</si>
  <si>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</si>
  <si>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</si>
  <si>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</si>
  <si>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</si>
  <si>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</si>
  <si>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</si>
  <si>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</si>
  <si>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</si>
  <si>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</si>
  <si>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</si>
  <si>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</si>
  <si>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</si>
  <si>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</si>
  <si>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</si>
  <si>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</si>
  <si>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</si>
  <si>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</si>
  <si>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</si>
  <si>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</si>
  <si>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</si>
  <si>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</si>
  <si>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</si>
  <si>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</si>
  <si>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</si>
  <si>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</si>
  <si>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</si>
  <si>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</si>
  <si>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</si>
  <si>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</si>
  <si>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</si>
  <si>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</si>
  <si>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</si>
  <si>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</si>
  <si>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</si>
  <si>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</si>
  <si>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</si>
  <si>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</si>
  <si>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</si>
  <si>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</si>
  <si>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</si>
  <si>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</si>
  <si>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</si>
  <si>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</si>
  <si>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</si>
  <si>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</si>
  <si>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</si>
  <si>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</si>
  <si>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</si>
  <si>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</si>
  <si>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</si>
  <si>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</si>
  <si>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</si>
  <si>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</si>
  <si>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</si>
  <si>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</si>
  <si>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</si>
  <si>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</si>
  <si>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</si>
  <si>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</si>
  <si>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</si>
  <si>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</si>
  <si>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</si>
  <si>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</si>
  <si>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</si>
  <si>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</si>
  <si>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</si>
  <si>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</si>
  <si>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</si>
  <si>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</si>
  <si>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</si>
  <si>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</si>
  <si>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</si>
  <si>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</si>
  <si>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</si>
  <si>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</si>
  <si>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</si>
  <si>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</si>
  <si>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</si>
  <si>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</si>
  <si>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</si>
  <si>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</si>
  <si>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</si>
  <si>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</si>
  <si>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</si>
  <si>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</si>
  <si>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</si>
  <si>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</si>
  <si>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</si>
  <si>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</si>
  <si>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</si>
  <si>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</si>
  <si>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</si>
  <si>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</si>
  <si>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</si>
  <si>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</si>
  <si>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</si>
  <si>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</si>
  <si>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</si>
  <si>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</si>
  <si>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</si>
  <si>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</si>
  <si>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</si>
  <si>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</si>
  <si>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</si>
  <si>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</si>
  <si>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</si>
  <si>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</si>
  <si>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</si>
  <si>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</si>
  <si>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</si>
  <si>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</si>
  <si>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</si>
  <si>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</si>
  <si>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</si>
  <si>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</si>
  <si>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</si>
  <si>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</si>
  <si>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</si>
  <si>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</si>
  <si>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</si>
  <si>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</si>
  <si>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</si>
  <si>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</si>
  <si>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</si>
  <si>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</si>
  <si>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</si>
  <si>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</si>
  <si>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</si>
  <si>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</si>
  <si>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</si>
  <si>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</si>
  <si>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</si>
  <si>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</si>
  <si>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</si>
  <si>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</si>
  <si>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</si>
  <si>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</si>
  <si>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</si>
  <si>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</si>
  <si>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</si>
  <si>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</si>
  <si>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</si>
  <si>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</si>
  <si>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</si>
  <si>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</si>
  <si>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</si>
  <si>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</si>
  <si>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</si>
  <si>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</si>
  <si>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</si>
  <si>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</si>
  <si>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</si>
  <si>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</si>
  <si>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</si>
  <si>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</si>
  <si>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</si>
  <si>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</si>
  <si>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</si>
  <si>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</si>
  <si>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</si>
  <si>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</si>
  <si>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</si>
  <si>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</si>
  <si>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</si>
  <si>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</si>
  <si>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</si>
  <si>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</si>
  <si>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</si>
  <si>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</si>
  <si>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</si>
  <si>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</si>
  <si>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</si>
  <si>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</si>
  <si>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</si>
  <si>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</si>
  <si>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</si>
  <si>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</si>
  <si>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</si>
  <si>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</si>
  <si>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</si>
  <si>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</si>
  <si>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</si>
  <si>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</si>
  <si>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</si>
  <si>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</si>
  <si>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</si>
  <si>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</si>
  <si>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</si>
  <si>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</si>
  <si>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</si>
  <si>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</si>
  <si>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</si>
  <si>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</si>
  <si>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</si>
  <si>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</si>
  <si>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</si>
  <si>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</si>
  <si>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</si>
  <si>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</si>
  <si>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</si>
  <si>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</si>
  <si>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</si>
  <si>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</si>
  <si>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</si>
  <si>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</si>
  <si>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</si>
  <si>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</si>
  <si>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</si>
  <si>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</si>
  <si>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</si>
  <si>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</si>
  <si>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</si>
  <si>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</si>
  <si>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</si>
  <si>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</si>
  <si>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</si>
  <si>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</si>
  <si>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</si>
  <si>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</si>
  <si>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</si>
  <si>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</si>
  <si>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</si>
  <si>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</si>
  <si>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</si>
  <si>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</si>
  <si>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</si>
  <si>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</si>
  <si>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</si>
  <si>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</si>
  <si>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</si>
  <si>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</si>
  <si>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</si>
  <si>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</si>
  <si>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</si>
  <si>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</si>
  <si>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</si>
  <si>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</si>
  <si>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</si>
  <si>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</si>
  <si>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</si>
  <si>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</si>
  <si>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</si>
  <si>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</si>
  <si>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</si>
  <si>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</si>
  <si>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</si>
  <si>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</si>
  <si>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</si>
  <si>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</si>
  <si>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</si>
  <si>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</si>
  <si>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</si>
  <si>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</si>
  <si>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</si>
  <si>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</si>
  <si>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</si>
  <si>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</si>
  <si>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</si>
  <si>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</si>
  <si>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</si>
  <si>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</si>
  <si>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</si>
  <si>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</si>
  <si>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</si>
  <si>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</si>
  <si>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</si>
  <si>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</si>
  <si>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</si>
  <si>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</si>
  <si>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</si>
  <si>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</si>
  <si>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</si>
  <si>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</si>
  <si>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</si>
  <si>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</si>
  <si>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</si>
  <si>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</si>
  <si>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</si>
  <si>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</si>
  <si>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</si>
  <si>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</si>
  <si>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</si>
  <si>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</si>
  <si>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</si>
  <si>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</si>
  <si>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</si>
  <si>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</si>
  <si>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</si>
  <si>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</si>
  <si>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</si>
  <si>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</si>
  <si>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</si>
  <si>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</si>
  <si>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</si>
  <si>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</si>
  <si>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</si>
  <si>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</si>
  <si>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</si>
  <si>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</si>
  <si>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</si>
  <si>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</si>
  <si>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</si>
  <si>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</si>
  <si>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</si>
  <si>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</si>
  <si>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</si>
  <si>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</si>
  <si>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</si>
  <si>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</si>
  <si>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</si>
  <si>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</si>
  <si>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</si>
  <si>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</si>
  <si>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</si>
  <si>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</si>
  <si>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</si>
  <si>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</si>
  <si>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</si>
  <si>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</si>
  <si>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</si>
  <si>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</si>
  <si>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</si>
  <si>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</si>
  <si>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</si>
  <si>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</si>
  <si>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</si>
  <si>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</si>
  <si>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</si>
  <si>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</si>
  <si>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</si>
  <si>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</si>
  <si>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</si>
  <si>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</si>
  <si>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</si>
  <si>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</si>
  <si>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</si>
  <si>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</si>
  <si>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</si>
  <si>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</si>
  <si>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</si>
  <si>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</si>
  <si>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</si>
  <si>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</si>
  <si>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</si>
  <si>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</si>
  <si>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</si>
  <si>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</si>
  <si>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</si>
  <si>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</si>
  <si>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</si>
  <si>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</si>
  <si>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</si>
  <si>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</si>
  <si>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</si>
  <si>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</si>
  <si>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</si>
  <si>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</si>
  <si>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</si>
  <si>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</si>
  <si>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</si>
  <si>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</si>
  <si>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</si>
  <si>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</si>
  <si>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</si>
  <si>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</si>
  <si>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</si>
  <si>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</si>
  <si>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</si>
  <si>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</si>
  <si>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</si>
  <si>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</si>
  <si>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</si>
  <si>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</si>
  <si>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</si>
  <si>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</si>
  <si>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</si>
  <si>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</si>
  <si>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</si>
  <si>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</si>
  <si>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</si>
  <si>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</si>
  <si>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</si>
  <si>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</si>
  <si>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</si>
  <si>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</si>
  <si>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</si>
  <si>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</si>
  <si>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</si>
  <si>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</si>
  <si>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</si>
  <si>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</si>
  <si>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</si>
  <si>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</si>
  <si>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</si>
  <si>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</si>
  <si>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</si>
  <si>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</si>
  <si>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</si>
  <si>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</si>
  <si>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</si>
  <si>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</si>
  <si>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</si>
  <si>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</si>
  <si>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</si>
  <si>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</si>
  <si>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</si>
  <si>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</si>
  <si>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</si>
  <si>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</si>
  <si>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</si>
  <si>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</si>
  <si>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</si>
  <si>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</si>
  <si>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</si>
  <si>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</si>
  <si>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</si>
  <si>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</si>
  <si>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</si>
  <si>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</si>
  <si>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</si>
  <si>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</si>
  <si>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</si>
  <si>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</si>
  <si>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</si>
  <si>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</si>
  <si>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</si>
  <si>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</si>
  <si>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</si>
  <si>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</si>
  <si>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</si>
  <si>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</si>
  <si>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</si>
  <si>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</si>
  <si>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</si>
  <si>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</si>
  <si>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</si>
  <si>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</si>
  <si>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</si>
  <si>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</si>
  <si>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</si>
  <si>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</si>
  <si>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</si>
  <si>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</si>
  <si>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</si>
  <si>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</si>
  <si>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</si>
  <si>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</si>
  <si>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</si>
  <si>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</si>
  <si>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</si>
  <si>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</si>
  <si>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</si>
  <si>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</si>
  <si>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</si>
  <si>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</si>
  <si>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</si>
  <si>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</si>
  <si>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</si>
  <si>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</si>
  <si>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</si>
  <si>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</si>
  <si>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</si>
  <si>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</si>
  <si>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</si>
  <si>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</si>
  <si>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</si>
  <si>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</si>
  <si>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</si>
  <si>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</si>
  <si>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</si>
  <si>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</si>
  <si>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</si>
  <si>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</si>
  <si>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</si>
  <si>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</si>
  <si>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</si>
  <si>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</si>
  <si>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</si>
  <si>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</si>
  <si>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</si>
  <si>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</si>
  <si>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</si>
  <si>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</si>
  <si>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</si>
  <si>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</si>
  <si>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</si>
  <si>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</si>
  <si>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</si>
  <si>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</si>
  <si>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</si>
  <si>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</si>
  <si>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</si>
  <si>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</si>
  <si>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</si>
  <si>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</si>
  <si>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</si>
  <si>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</si>
  <si>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</si>
  <si>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</si>
  <si>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</si>
  <si>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</si>
  <si>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</si>
  <si>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</si>
  <si>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</si>
  <si>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</si>
  <si>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</si>
  <si>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</si>
  <si>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</si>
  <si>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</si>
  <si>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</si>
  <si>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</si>
  <si>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</si>
  <si>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</si>
  <si>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</si>
  <si>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</si>
  <si>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</si>
  <si>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</si>
  <si>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</si>
  <si>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</si>
  <si>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</si>
  <si>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</si>
  <si>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</si>
  <si>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</si>
  <si>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</si>
  <si>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</si>
  <si>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</si>
  <si>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</si>
  <si>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</si>
  <si>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</si>
  <si>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</si>
  <si>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</si>
  <si>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</si>
  <si>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</si>
  <si>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</si>
  <si>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</si>
  <si>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</si>
  <si>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</si>
  <si>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</si>
  <si>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</si>
  <si>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</si>
  <si>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</si>
  <si>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</si>
  <si>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</si>
  <si>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</si>
  <si>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</si>
  <si>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</si>
  <si>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</si>
  <si>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</si>
  <si>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</si>
  <si>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</si>
  <si>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</si>
  <si>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</si>
  <si>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</si>
  <si>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</si>
  <si>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</si>
  <si>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</si>
  <si>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</si>
  <si>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</si>
  <si>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</si>
  <si>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</si>
  <si>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</si>
  <si>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</si>
  <si>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</si>
  <si>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</si>
  <si>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</si>
  <si>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</si>
  <si>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</si>
  <si>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</si>
  <si>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</si>
  <si>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</si>
  <si>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</si>
  <si>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</si>
  <si>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</si>
  <si>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</si>
  <si>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</si>
  <si>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</si>
  <si>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</si>
  <si>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</si>
  <si>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</si>
  <si>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</si>
  <si>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</si>
  <si>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</si>
  <si>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</si>
  <si>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</si>
  <si>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</si>
  <si>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</si>
  <si>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</si>
  <si>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</si>
  <si>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</si>
  <si>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</si>
  <si>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</si>
  <si>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</si>
  <si>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</si>
  <si>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</si>
  <si>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</si>
  <si>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</si>
  <si>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</si>
  <si>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</si>
  <si>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</si>
  <si>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</si>
  <si>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</si>
  <si>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</si>
  <si>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</si>
  <si>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</si>
  <si>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</si>
  <si>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</si>
  <si>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</si>
  <si>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</si>
  <si>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</si>
  <si>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</si>
  <si>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</si>
  <si>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</si>
  <si>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</si>
  <si>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</si>
  <si>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</si>
  <si>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</si>
  <si>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</si>
  <si>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</si>
  <si>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</si>
  <si>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</si>
  <si>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</si>
  <si>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</si>
  <si>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</si>
  <si>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</si>
  <si>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</si>
  <si>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</si>
  <si>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</si>
  <si>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</si>
  <si>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</si>
  <si>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</si>
  <si>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</si>
  <si>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</si>
  <si>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</si>
  <si>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</si>
  <si>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</si>
  <si>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</si>
  <si>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</si>
  <si>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</si>
  <si>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</si>
  <si>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</si>
  <si>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</si>
  <si>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</si>
  <si>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</si>
  <si>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</si>
  <si>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</si>
  <si>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</si>
  <si>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</si>
  <si>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</si>
  <si>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</si>
  <si>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</si>
  <si>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</si>
  <si>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</si>
  <si>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</si>
  <si>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</si>
  <si>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</si>
  <si>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</si>
  <si>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</si>
  <si>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</si>
  <si>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</si>
  <si>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</si>
  <si>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</si>
  <si>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</si>
  <si>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</si>
  <si>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</si>
  <si>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</si>
  <si>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</si>
  <si>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</si>
  <si>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</si>
  <si>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</si>
  <si>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</si>
  <si>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</si>
  <si>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</si>
  <si>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</si>
  <si>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</si>
  <si>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</si>
  <si>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</si>
  <si>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</si>
  <si>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</si>
  <si>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</si>
  <si>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</si>
  <si>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</si>
  <si>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</si>
  <si>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</si>
  <si>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</si>
  <si>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</si>
  <si>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</si>
  <si>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</si>
  <si>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</si>
  <si>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</si>
  <si>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</si>
  <si>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</si>
  <si>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</si>
  <si>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</si>
  <si>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</si>
  <si>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</si>
  <si>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</si>
  <si>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</si>
  <si>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</si>
  <si>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</si>
  <si>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</si>
  <si>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</si>
  <si>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</si>
  <si>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</si>
  <si>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</si>
  <si>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</si>
  <si>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</si>
  <si>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</si>
  <si>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</si>
  <si>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</si>
  <si>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</si>
  <si>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</si>
  <si>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</si>
  <si>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</si>
  <si>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</si>
  <si>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</si>
  <si>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</si>
  <si>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</si>
  <si>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</si>
  <si>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</si>
  <si>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</si>
  <si>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</si>
  <si>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</si>
  <si>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</si>
  <si>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</si>
  <si>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</si>
  <si>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</si>
  <si>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</si>
  <si>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</si>
  <si>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</si>
  <si>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</si>
  <si>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</si>
  <si>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</si>
  <si>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</si>
  <si>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</si>
  <si>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</si>
  <si>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</si>
  <si>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</si>
  <si>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</si>
  <si>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</si>
  <si>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</si>
  <si>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</si>
  <si>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</si>
  <si>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</si>
  <si>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</si>
  <si>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</si>
  <si>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</si>
  <si>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</si>
  <si>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</si>
  <si>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</si>
  <si>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</si>
  <si>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</si>
  <si>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</si>
  <si>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</si>
  <si>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</si>
  <si>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</si>
  <si>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</si>
  <si>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</si>
  <si>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</si>
  <si>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</si>
  <si>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</si>
  <si>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</si>
  <si>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</si>
  <si>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</si>
  <si>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</si>
  <si>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</si>
  <si>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</si>
  <si>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</si>
  <si>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</si>
  <si>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</si>
  <si>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</si>
  <si>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</si>
  <si>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</si>
  <si>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</si>
  <si>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</si>
  <si>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</si>
  <si>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</si>
  <si>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</si>
  <si>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</si>
  <si>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</si>
  <si>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</si>
  <si>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</si>
  <si>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</si>
  <si>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</si>
  <si>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</si>
  <si>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</si>
  <si>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</si>
  <si>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</si>
  <si>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</si>
  <si>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</si>
  <si>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</si>
  <si>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</si>
  <si>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</si>
  <si>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</si>
  <si>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</si>
  <si>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</si>
  <si>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</si>
  <si>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</si>
  <si>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</si>
  <si>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</si>
  <si>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</si>
  <si>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</si>
  <si>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</si>
  <si>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</si>
  <si>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</si>
  <si>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</si>
  <si>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</si>
  <si>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</si>
  <si>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</si>
  <si>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</si>
  <si>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</si>
  <si>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</si>
  <si>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</si>
  <si>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</si>
  <si>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</si>
  <si>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</si>
  <si>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</si>
  <si>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</si>
  <si>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</si>
  <si>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</si>
  <si>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</si>
  <si>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</si>
  <si>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</si>
  <si>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</si>
  <si>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</si>
  <si>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</si>
  <si>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</si>
  <si>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</si>
  <si>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</si>
  <si>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</si>
  <si>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</si>
  <si>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</si>
  <si>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</si>
  <si>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</si>
  <si>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</si>
  <si>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</si>
  <si>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</si>
  <si>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</si>
  <si>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</si>
  <si>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</si>
  <si>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</si>
  <si>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</si>
  <si>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</si>
  <si>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</si>
  <si>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</si>
  <si>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</si>
  <si>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</si>
  <si>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</si>
  <si>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</si>
  <si>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</si>
  <si>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</si>
  <si>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</si>
  <si>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</si>
  <si>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</si>
  <si>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</si>
  <si>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</si>
  <si>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</si>
  <si>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</si>
  <si>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</si>
  <si>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</si>
  <si>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</si>
  <si>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</si>
  <si>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</si>
  <si>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</si>
  <si>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</si>
  <si>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</si>
  <si>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</si>
  <si>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</si>
  <si>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</si>
  <si>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</si>
  <si>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</si>
  <si>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</si>
  <si>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</si>
  <si>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</si>
  <si>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</si>
  <si>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</si>
  <si>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</si>
  <si>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</si>
  <si>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</si>
  <si>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</si>
  <si>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</si>
  <si>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</si>
  <si>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</si>
  <si>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</si>
  <si>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</si>
  <si>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</si>
  <si>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</si>
  <si>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</si>
  <si>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</si>
  <si>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</si>
  <si>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</si>
  <si>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</si>
  <si>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</si>
  <si>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</si>
  <si>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</si>
  <si>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</si>
  <si>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</si>
  <si>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</si>
  <si>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</si>
  <si>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</si>
  <si>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</si>
  <si>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</si>
  <si>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</si>
  <si>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</si>
  <si>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</si>
  <si>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</si>
  <si>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</si>
  <si>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</si>
  <si>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</si>
  <si>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</si>
  <si>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</si>
  <si>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</si>
  <si>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</si>
  <si>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</si>
  <si>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</si>
  <si>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</si>
  <si>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</si>
  <si>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</si>
  <si>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</si>
  <si>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</si>
  <si>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</si>
  <si>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</si>
  <si>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</si>
  <si>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</si>
  <si>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</si>
  <si>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</si>
  <si>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</si>
  <si>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</si>
  <si>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</si>
  <si>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</si>
  <si>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</si>
  <si>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</si>
  <si>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</si>
  <si>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</si>
  <si>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</si>
  <si>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</si>
  <si>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</si>
  <si>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</si>
  <si>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</si>
  <si>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</si>
  <si>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</si>
  <si>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</si>
  <si>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</si>
  <si>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</si>
  <si>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</si>
  <si>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</si>
  <si>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</si>
  <si>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</si>
  <si>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</si>
  <si>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</si>
  <si>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</si>
  <si>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</si>
  <si>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</si>
  <si>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</si>
  <si>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</si>
  <si>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</si>
  <si>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</si>
  <si>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</si>
  <si>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</si>
  <si>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</si>
  <si>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</si>
  <si>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</si>
  <si>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</si>
  <si>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</si>
  <si>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</si>
  <si>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</si>
  <si>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</si>
  <si>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</si>
  <si>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</si>
  <si>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</si>
  <si>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</si>
  <si>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</si>
  <si>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</si>
  <si>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</si>
  <si>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</si>
  <si>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</si>
  <si>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</si>
  <si>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</si>
  <si>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</si>
  <si>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</si>
  <si>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</si>
  <si>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</si>
  <si>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</si>
  <si>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</si>
  <si>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</si>
  <si>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</si>
  <si>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</si>
  <si>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</si>
  <si>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</si>
  <si>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</si>
  <si>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</si>
  <si>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</si>
  <si>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</si>
  <si>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</si>
  <si>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</si>
  <si>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</si>
  <si>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</si>
  <si>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</si>
  <si>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</si>
  <si>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</si>
  <si>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</si>
  <si>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</si>
  <si>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</si>
  <si>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</si>
  <si>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</si>
  <si>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</si>
  <si>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</si>
  <si>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</si>
  <si>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</si>
  <si>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</si>
  <si>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</si>
  <si>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</si>
  <si>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</si>
  <si>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</si>
  <si>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</si>
  <si>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</si>
  <si>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</si>
  <si>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</si>
  <si>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</si>
  <si>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</si>
  <si>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</si>
  <si>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</si>
  <si>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</si>
  <si>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</si>
  <si>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</si>
  <si>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</si>
  <si>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</si>
  <si>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</si>
  <si>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</si>
  <si>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</si>
  <si>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</si>
  <si>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</si>
  <si>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</si>
  <si>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</si>
  <si>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</si>
  <si>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</si>
  <si>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</si>
  <si>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</si>
  <si>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</si>
  <si>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</si>
  <si>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</si>
  <si>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</si>
  <si>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</si>
  <si>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</si>
  <si>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</si>
  <si>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</si>
  <si>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</si>
  <si>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</si>
  <si>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</si>
  <si>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</si>
  <si>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</si>
  <si>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</si>
  <si>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</si>
  <si>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</si>
  <si>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</si>
  <si>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</si>
  <si>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</si>
  <si>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</si>
  <si>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</si>
  <si>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</si>
  <si>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</si>
  <si>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</si>
  <si>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</si>
  <si>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</si>
  <si>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</si>
  <si>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</si>
  <si>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</si>
  <si>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</si>
  <si>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</si>
  <si>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</si>
  <si>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</si>
  <si>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</si>
  <si>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</si>
  <si>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</si>
  <si>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</si>
  <si>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</si>
  <si>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</si>
  <si>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</si>
  <si>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</si>
  <si>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</si>
  <si>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</si>
  <si>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</si>
  <si>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</si>
  <si>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</si>
  <si>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</si>
  <si>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</si>
  <si>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</si>
  <si>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</si>
  <si>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</si>
  <si>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</si>
  <si>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</si>
  <si>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</si>
  <si>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</si>
  <si>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</si>
  <si>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</si>
  <si>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</si>
  <si>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</si>
  <si>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</si>
  <si>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</si>
  <si>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</si>
  <si>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</si>
  <si>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</si>
  <si>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</si>
  <si>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</si>
  <si>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</si>
  <si>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</si>
  <si>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</si>
  <si>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</si>
  <si>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</si>
  <si>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</si>
  <si>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</si>
  <si>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</si>
  <si>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</si>
  <si>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</si>
  <si>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</si>
  <si>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</si>
  <si>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</si>
  <si>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</si>
  <si>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</si>
  <si>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</si>
  <si>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</si>
  <si>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</si>
  <si>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</si>
  <si>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</si>
  <si>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</si>
  <si>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</si>
  <si>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</si>
  <si>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</si>
  <si>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</si>
  <si>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</si>
  <si>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</si>
  <si>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</si>
  <si>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</si>
  <si>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</si>
  <si>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</si>
  <si>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</si>
  <si>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</si>
  <si>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</si>
  <si>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</si>
  <si>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</si>
  <si>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</si>
  <si>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</si>
  <si>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</si>
  <si>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</si>
  <si>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</si>
  <si>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</si>
  <si>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</si>
  <si>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</si>
  <si>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</si>
  <si>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</si>
  <si>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</si>
  <si>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</si>
  <si>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</si>
  <si>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</si>
  <si>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</si>
  <si>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</si>
  <si>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</si>
  <si>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</si>
  <si>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</si>
  <si>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</si>
  <si>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</si>
  <si>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</si>
  <si>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</si>
  <si>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</si>
  <si>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</si>
  <si>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</si>
  <si>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</si>
  <si>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</si>
  <si>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</si>
  <si>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</si>
  <si>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</si>
  <si>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</si>
  <si>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</si>
  <si>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</si>
  <si>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</si>
  <si>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</si>
  <si>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</si>
  <si>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</si>
  <si>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</si>
  <si>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</si>
  <si>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</si>
  <si>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</si>
  <si>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</si>
  <si>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</si>
  <si>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</si>
  <si>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</si>
  <si>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</si>
  <si>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</si>
  <si>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</si>
  <si>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</si>
  <si>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</si>
  <si>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</si>
  <si>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</si>
  <si>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</si>
  <si>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</si>
  <si>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</si>
  <si>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</si>
  <si>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</si>
  <si>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</si>
  <si>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</si>
  <si>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</si>
  <si>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</si>
  <si>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</si>
  <si>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</si>
  <si>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</si>
  <si>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</si>
  <si>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</si>
  <si>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</si>
  <si>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</si>
  <si>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</si>
  <si>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</si>
  <si>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</si>
  <si>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</si>
  <si>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</si>
  <si>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</si>
  <si>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</si>
  <si>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</si>
  <si>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</si>
  <si>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</si>
  <si>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</si>
  <si>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</si>
  <si>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</si>
  <si>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</si>
  <si>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</si>
  <si>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</si>
  <si>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</si>
  <si>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</si>
  <si>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</si>
  <si>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</si>
  <si>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</si>
  <si>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</si>
  <si>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</si>
  <si>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</si>
  <si>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</si>
  <si>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</si>
  <si>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</si>
  <si>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</si>
  <si>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</si>
  <si>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</si>
  <si>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</si>
  <si>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</si>
  <si>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</si>
  <si>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</si>
  <si>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</si>
  <si>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</si>
  <si>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</si>
  <si>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</si>
  <si>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</si>
  <si>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</si>
  <si>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</si>
  <si>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</si>
  <si>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</si>
  <si>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</si>
  <si>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</si>
  <si>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</si>
  <si>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</si>
  <si>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</si>
  <si>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</si>
  <si>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</si>
  <si>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</si>
  <si>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</si>
  <si>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</si>
  <si>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</si>
  <si>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</si>
  <si>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</si>
  <si>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</si>
  <si>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</si>
  <si>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</si>
  <si>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</si>
  <si>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</si>
  <si>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</si>
  <si>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</si>
  <si>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</si>
  <si>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</si>
  <si>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</si>
  <si>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</si>
  <si>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</si>
  <si>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</si>
  <si>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</si>
  <si>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</si>
  <si>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</si>
  <si>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</si>
  <si>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</si>
  <si>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</si>
  <si>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</si>
  <si>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</si>
  <si>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</si>
  <si>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</si>
  <si>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</si>
  <si>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</si>
  <si>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</si>
  <si>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</si>
  <si>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</si>
  <si>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</si>
  <si>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</si>
  <si>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</si>
  <si>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</si>
  <si>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</si>
  <si>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</si>
  <si>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</si>
  <si>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</si>
  <si>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</si>
  <si>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</si>
  <si>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</si>
  <si>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</si>
  <si>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</si>
  <si>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</si>
  <si>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</si>
  <si>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</si>
  <si>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</si>
  <si>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</si>
  <si>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</si>
  <si>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</si>
  <si>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</si>
  <si>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</si>
  <si>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</si>
  <si>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</si>
  <si>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</si>
  <si>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</si>
  <si>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</si>
  <si>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</si>
  <si>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</si>
  <si>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</si>
  <si>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</si>
  <si>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</si>
  <si>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</si>
  <si>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</si>
  <si>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</si>
  <si>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</si>
  <si>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</si>
  <si>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</si>
  <si>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</si>
  <si>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</si>
  <si>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</si>
  <si>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</si>
  <si>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</si>
  <si>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</si>
  <si>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</si>
  <si>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</si>
  <si>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</si>
  <si>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</si>
  <si>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</si>
  <si>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</si>
  <si>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</si>
  <si>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</si>
  <si>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</si>
  <si>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</si>
  <si>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</si>
  <si>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</si>
  <si>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</si>
  <si>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</si>
  <si>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</si>
  <si>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</si>
  <si>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</si>
  <si>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</si>
  <si>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</si>
  <si>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</si>
  <si>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</si>
  <si>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</si>
  <si>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</si>
  <si>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</si>
  <si>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</si>
  <si>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</si>
  <si>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</si>
  <si>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</si>
  <si>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</si>
  <si>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</si>
  <si>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</si>
  <si>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</si>
  <si>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</si>
  <si>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</si>
  <si>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</si>
  <si>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</si>
  <si>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</si>
  <si>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</si>
  <si>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</si>
  <si>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</si>
  <si>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</si>
  <si>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</si>
  <si>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</si>
  <si>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</si>
  <si>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</si>
  <si>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</si>
  <si>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</si>
  <si>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</si>
  <si>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</si>
  <si>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</si>
  <si>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</si>
  <si>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</si>
  <si>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</si>
  <si>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</si>
  <si>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</si>
  <si>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</si>
  <si>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</si>
  <si>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</si>
  <si>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</si>
  <si>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</si>
  <si>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</si>
  <si>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</si>
  <si>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</si>
  <si>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</si>
  <si>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</si>
  <si>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</si>
  <si>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</si>
  <si>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</si>
  <si>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</si>
  <si>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</si>
  <si>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</si>
  <si>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</si>
  <si>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</si>
  <si>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</si>
  <si>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</si>
  <si>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</si>
  <si>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</si>
  <si>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</si>
  <si>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</si>
  <si>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</si>
  <si>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</si>
  <si>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</si>
  <si>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</si>
  <si>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</si>
  <si>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</si>
  <si>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</si>
  <si>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</si>
  <si>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</si>
  <si>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</si>
  <si>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</si>
  <si>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</si>
  <si>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</si>
  <si>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</si>
  <si>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</si>
  <si>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</si>
  <si>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</si>
  <si>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</si>
  <si>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</si>
  <si>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</si>
  <si>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</si>
  <si>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</si>
  <si>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</si>
  <si>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</si>
  <si>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</si>
  <si>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</si>
  <si>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</si>
  <si>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</si>
  <si>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</si>
  <si>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</si>
  <si>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</si>
  <si>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</si>
  <si>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</si>
  <si>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</si>
  <si>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</si>
  <si>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</si>
  <si>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</si>
  <si>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</si>
  <si>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</si>
  <si>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</si>
  <si>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</si>
  <si>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</si>
  <si>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</si>
  <si>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</si>
  <si>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</si>
  <si>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</si>
  <si>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</si>
  <si>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</si>
  <si>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</si>
  <si>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</si>
  <si>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</si>
  <si>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</si>
  <si>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</si>
  <si>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</si>
  <si>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</si>
  <si>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</si>
  <si>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</si>
  <si>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</si>
  <si>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</si>
  <si>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</si>
  <si>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</si>
  <si>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</si>
  <si>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</si>
  <si>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</si>
  <si>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</si>
  <si>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</si>
  <si>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</si>
  <si>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</si>
  <si>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</si>
  <si>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</si>
  <si>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</si>
  <si>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</si>
  <si>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</si>
  <si>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</si>
  <si>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</si>
  <si>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</si>
  <si>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</si>
  <si>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</si>
  <si>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</si>
  <si>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</si>
  <si>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</si>
  <si>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</si>
  <si>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</si>
  <si>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</si>
  <si>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</si>
  <si>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</si>
  <si>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</si>
  <si>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</si>
  <si>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</si>
  <si>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</si>
  <si>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</si>
  <si>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</si>
  <si>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</si>
  <si>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</si>
  <si>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</si>
  <si>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</si>
  <si>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</si>
  <si>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</si>
  <si>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</si>
  <si>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</si>
  <si>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</si>
  <si>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</si>
  <si>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</si>
  <si>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</si>
  <si>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</si>
  <si>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</si>
  <si>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</si>
  <si>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</si>
  <si>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</si>
  <si>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</si>
  <si>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</si>
  <si>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</si>
  <si>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</si>
  <si>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</si>
  <si>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</si>
  <si>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</si>
  <si>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</si>
  <si>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</si>
  <si>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</si>
  <si>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</si>
  <si>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</si>
  <si>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</si>
  <si>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</si>
  <si>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</si>
  <si>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</si>
  <si>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</si>
  <si>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</si>
  <si>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</si>
  <si>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</si>
  <si>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</si>
  <si>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</si>
  <si>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</si>
  <si>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</si>
  <si>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</si>
  <si>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</si>
  <si>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</si>
  <si>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</si>
  <si>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</si>
  <si>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</si>
  <si>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</si>
  <si>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</si>
  <si>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</si>
  <si>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</si>
  <si>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</si>
  <si>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</si>
  <si>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</si>
  <si>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</si>
  <si>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</si>
  <si>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</si>
  <si>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</si>
  <si>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</si>
  <si>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</si>
  <si>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</si>
  <si>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</si>
  <si>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</si>
  <si>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</si>
  <si>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</si>
  <si>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</si>
  <si>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</si>
  <si>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</si>
  <si>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</si>
  <si>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</si>
  <si>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</si>
  <si>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</si>
  <si>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</si>
  <si>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</si>
  <si>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</si>
  <si>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</si>
  <si>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</si>
  <si>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</si>
  <si>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</si>
  <si>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</si>
  <si>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</si>
  <si>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</si>
  <si>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</si>
  <si>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</si>
  <si>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</si>
  <si>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</si>
  <si>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</si>
  <si>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</si>
  <si>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</si>
  <si>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</si>
  <si>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</si>
  <si>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</si>
  <si>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</si>
  <si>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</si>
  <si>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</si>
  <si>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</si>
  <si>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</si>
  <si>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</si>
  <si>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</si>
  <si>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</si>
  <si>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</si>
  <si>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</si>
  <si>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</si>
  <si>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</si>
  <si>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</si>
  <si>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</si>
  <si>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</si>
  <si>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</si>
  <si>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</si>
  <si>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</si>
  <si>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</si>
  <si>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</si>
  <si>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</si>
  <si>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</si>
  <si>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</si>
  <si>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</si>
  <si>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</si>
  <si>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</si>
  <si>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</si>
  <si>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</si>
  <si>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</si>
  <si>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</si>
  <si>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</si>
  <si>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</si>
  <si>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</si>
  <si>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</si>
  <si>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</si>
  <si>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</si>
  <si>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</si>
  <si>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</si>
  <si>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</si>
  <si>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</si>
  <si>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</si>
  <si>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</si>
  <si>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</si>
  <si>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</si>
  <si>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</si>
  <si>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</si>
  <si>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</si>
  <si>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</si>
  <si>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</si>
  <si>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</si>
  <si>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</si>
  <si>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</si>
  <si>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</si>
  <si>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</si>
  <si>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</si>
  <si>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</si>
  <si>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</si>
  <si>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</si>
  <si>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</si>
  <si>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</si>
  <si>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</si>
  <si>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</si>
  <si>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</si>
  <si>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</si>
  <si>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</si>
  <si>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</si>
  <si>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</si>
  <si>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</si>
  <si>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</si>
  <si>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</si>
  <si>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</si>
  <si>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</si>
  <si>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</si>
  <si>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</si>
  <si>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</si>
  <si>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</si>
  <si>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</si>
  <si>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</si>
  <si>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</si>
  <si>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</si>
  <si>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</si>
  <si>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</si>
  <si>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</si>
  <si>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</si>
  <si>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</si>
  <si>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</si>
  <si>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</si>
  <si>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</si>
  <si>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</si>
  <si>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</si>
  <si>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</si>
  <si>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</si>
  <si>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</si>
  <si>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</si>
  <si>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</si>
  <si>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</si>
  <si>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</si>
  <si>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</si>
  <si>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</si>
  <si>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</si>
  <si>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</si>
  <si>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</si>
  <si>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</si>
  <si>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</si>
  <si>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</si>
  <si>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</si>
  <si>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</si>
  <si>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</si>
  <si>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</si>
  <si>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</si>
  <si>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</si>
  <si>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</si>
  <si>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</si>
  <si>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</si>
  <si>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</si>
  <si>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</si>
  <si>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</si>
  <si>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</si>
  <si>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</si>
  <si>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</si>
  <si>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</si>
  <si>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</si>
  <si>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</si>
  <si>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</si>
  <si>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</si>
  <si>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</si>
  <si>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</si>
  <si>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</si>
  <si>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</si>
  <si>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</si>
  <si>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</si>
  <si>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</si>
  <si>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</si>
  <si>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</si>
  <si>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</si>
  <si>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</si>
  <si>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</si>
  <si>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</si>
  <si>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</si>
  <si>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</si>
  <si>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</si>
  <si>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</si>
  <si>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</si>
  <si>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</si>
  <si>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</si>
  <si>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</si>
  <si>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</si>
  <si>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</si>
  <si>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</si>
  <si>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</si>
  <si>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</si>
  <si>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</si>
  <si>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</si>
  <si>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</si>
  <si>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</si>
  <si>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</si>
  <si>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</si>
  <si>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</si>
  <si>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</si>
  <si>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</si>
  <si>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</si>
  <si>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</si>
  <si>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</si>
  <si>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</si>
  <si>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</si>
  <si>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</si>
  <si>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</si>
  <si>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</si>
  <si>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</si>
  <si>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</si>
  <si>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</si>
  <si>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</si>
  <si>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</si>
  <si>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</si>
  <si>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</si>
  <si>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</si>
  <si>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</si>
  <si>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</si>
  <si>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</si>
  <si>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</si>
  <si>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</si>
  <si>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</si>
  <si>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</si>
  <si>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</si>
  <si>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</si>
  <si>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</si>
  <si>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</si>
  <si>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</si>
  <si>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</si>
  <si>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</si>
  <si>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</si>
  <si>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</si>
  <si>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</si>
  <si>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</si>
  <si>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</si>
  <si>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</si>
  <si>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</si>
  <si>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</si>
  <si>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</si>
  <si>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</si>
  <si>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</si>
  <si>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</si>
  <si>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</si>
  <si>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</si>
  <si>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</si>
  <si>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</si>
  <si>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</si>
  <si>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</si>
  <si>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</si>
  <si>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</si>
  <si>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</si>
  <si>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</si>
  <si>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</si>
  <si>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</si>
  <si>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</si>
  <si>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</si>
  <si>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</si>
  <si>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</si>
  <si>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</si>
  <si>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</si>
  <si>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</si>
  <si>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</si>
  <si>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</si>
  <si>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</si>
  <si>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</si>
  <si>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</si>
  <si>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</si>
  <si>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</si>
  <si>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</si>
  <si>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</si>
  <si>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</si>
  <si>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</si>
  <si>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</si>
  <si>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</si>
  <si>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</si>
  <si>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</si>
  <si>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</si>
  <si>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</si>
  <si>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</si>
  <si>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</si>
  <si>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</si>
  <si>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</si>
  <si>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</si>
  <si>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</si>
  <si>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</si>
  <si>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</si>
  <si>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</si>
  <si>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</si>
  <si>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</si>
  <si>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</si>
  <si>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</si>
  <si>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</si>
  <si>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</si>
  <si>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</si>
  <si>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</si>
  <si>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</si>
  <si>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</si>
  <si>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</si>
  <si>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</si>
  <si>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</si>
  <si>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</si>
  <si>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</si>
  <si>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</si>
  <si>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</si>
  <si>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</si>
  <si>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</si>
  <si>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</si>
  <si>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</si>
  <si>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</si>
  <si>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</si>
  <si>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</si>
  <si>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</si>
  <si>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</si>
  <si>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</si>
  <si>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</si>
  <si>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</si>
  <si>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</si>
  <si>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</si>
  <si>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</si>
  <si>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</si>
  <si>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</si>
  <si>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</si>
  <si>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</si>
  <si>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</si>
  <si>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</si>
  <si>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</si>
  <si>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</si>
  <si>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</si>
  <si>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</si>
  <si>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</si>
  <si>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</si>
  <si>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</si>
  <si>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</si>
  <si>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</si>
  <si>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</si>
  <si>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</si>
  <si>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</si>
  <si>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</si>
  <si>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</si>
  <si>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</si>
  <si>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</si>
  <si>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</si>
  <si>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</si>
  <si>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</si>
  <si>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</si>
  <si>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</si>
  <si>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</si>
  <si>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</si>
  <si>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</si>
  <si>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</si>
  <si>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</si>
  <si>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</si>
  <si>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</si>
  <si>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</si>
  <si>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</si>
  <si>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</si>
  <si>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</si>
  <si>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</si>
  <si>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</si>
  <si>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</si>
  <si>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</si>
  <si>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</si>
  <si>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</si>
  <si>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</si>
  <si>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</si>
  <si>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</si>
  <si>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</si>
  <si>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</si>
  <si>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</si>
  <si>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</si>
  <si>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</si>
  <si>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</si>
  <si>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</si>
  <si>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</si>
  <si>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</si>
  <si>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</si>
  <si>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</si>
  <si>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</si>
  <si>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</si>
  <si>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</si>
  <si>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</si>
  <si>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</si>
  <si>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</si>
  <si>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</si>
  <si>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</si>
  <si>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</si>
  <si>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</si>
  <si>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</si>
  <si>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</si>
  <si>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</si>
  <si>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</si>
  <si>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</si>
  <si>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</si>
  <si>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</si>
  <si>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</si>
  <si>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</si>
  <si>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</si>
  <si>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</si>
  <si>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</si>
  <si>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</si>
  <si>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</si>
  <si>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</si>
  <si>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</si>
  <si>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</si>
  <si>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</si>
  <si>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</si>
  <si>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</si>
  <si>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</si>
  <si>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</si>
  <si>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</si>
  <si>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</si>
  <si>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</si>
  <si>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</si>
  <si>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</si>
  <si>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</si>
  <si>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</si>
  <si>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</si>
  <si>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</si>
  <si>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</si>
  <si>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</si>
  <si>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</si>
  <si>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</si>
  <si>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</si>
  <si>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</si>
  <si>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</si>
  <si>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</si>
  <si>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</si>
  <si>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</si>
  <si>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</si>
  <si>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</si>
  <si>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</si>
  <si>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</si>
  <si>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</si>
  <si>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</si>
  <si>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</si>
  <si>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</si>
  <si>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</si>
  <si>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</si>
  <si>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</si>
  <si>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</si>
  <si>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</si>
  <si>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</si>
  <si>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</si>
  <si>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</si>
  <si>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</si>
  <si>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</si>
  <si>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</si>
  <si>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</si>
  <si>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</si>
  <si>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</si>
  <si>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</si>
  <si>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</si>
  <si>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</si>
  <si>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</si>
  <si>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</si>
  <si>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</si>
  <si>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</si>
  <si>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</si>
  <si>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</si>
  <si>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</si>
  <si>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</si>
  <si>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</si>
  <si>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</si>
  <si>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</si>
  <si>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</si>
  <si>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</si>
  <si>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</si>
  <si>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</si>
  <si>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</si>
  <si>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</si>
  <si>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</si>
  <si>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</si>
  <si>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</si>
  <si>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</si>
  <si>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</si>
  <si>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</si>
  <si>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</si>
  <si>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</si>
  <si>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</si>
  <si>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</si>
  <si>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</si>
  <si>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</si>
  <si>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</si>
  <si>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</si>
  <si>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</si>
  <si>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</si>
  <si>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</si>
  <si>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</si>
  <si>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</si>
  <si>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</si>
  <si>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</si>
  <si>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</si>
  <si>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</si>
  <si>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</si>
  <si>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</si>
  <si>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</si>
  <si>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</si>
  <si>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</si>
  <si>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</si>
  <si>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</si>
  <si>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</si>
  <si>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</si>
  <si>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</si>
  <si>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</si>
  <si>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</si>
  <si>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</si>
  <si>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</si>
  <si>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</si>
  <si>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</si>
  <si>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</si>
  <si>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</si>
  <si>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</si>
  <si>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</si>
  <si>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</si>
  <si>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</si>
  <si>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</si>
  <si>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</si>
  <si>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</si>
  <si>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</si>
  <si>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</si>
  <si>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</si>
  <si>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</si>
  <si>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</si>
  <si>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</si>
  <si>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</si>
  <si>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</si>
  <si>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</si>
  <si>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</si>
  <si>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</si>
  <si>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</si>
  <si>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</si>
  <si>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</si>
  <si>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</si>
  <si>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</si>
  <si>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</si>
  <si>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</si>
  <si>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</si>
  <si>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</si>
  <si>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</si>
  <si>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</si>
  <si>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</si>
  <si>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</si>
  <si>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</si>
  <si>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</si>
  <si>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</si>
  <si>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</si>
  <si>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</si>
  <si>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</si>
  <si>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</si>
  <si>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</si>
  <si>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</si>
  <si>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</si>
  <si>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</si>
  <si>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</si>
  <si>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</si>
  <si>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</si>
  <si>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</si>
  <si>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</si>
  <si>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</si>
  <si>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</si>
  <si>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</si>
  <si>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</si>
  <si>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</si>
  <si>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</si>
  <si>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</si>
  <si>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</si>
  <si>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</si>
  <si>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</si>
  <si>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</si>
  <si>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</si>
  <si>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</si>
  <si>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</si>
  <si>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</si>
  <si>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</si>
  <si>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</si>
  <si>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</si>
  <si>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</si>
  <si>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</si>
  <si>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</si>
  <si>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</si>
  <si>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</si>
  <si>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</si>
  <si>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</si>
  <si>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</si>
  <si>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</si>
  <si>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</si>
  <si>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</si>
  <si>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</si>
  <si>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</si>
  <si>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</si>
  <si>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</si>
  <si>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</si>
  <si>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</si>
  <si>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</si>
  <si>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</si>
  <si>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</si>
  <si>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</si>
  <si>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</si>
  <si>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</si>
  <si>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</si>
  <si>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</si>
  <si>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</si>
  <si>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</si>
  <si>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</si>
  <si>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</si>
  <si>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</si>
  <si>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</si>
  <si>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</si>
  <si>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</si>
  <si>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</si>
  <si>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</si>
  <si>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</si>
  <si>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</si>
  <si>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</si>
  <si>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</si>
  <si>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</si>
  <si>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</si>
  <si>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</si>
  <si>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</si>
  <si>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</si>
  <si>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</si>
  <si>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</si>
  <si>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</si>
  <si>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</si>
  <si>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</si>
  <si>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</si>
  <si>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</si>
  <si>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</si>
  <si>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</si>
  <si>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</si>
  <si>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</si>
  <si>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</si>
  <si>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</si>
  <si>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</si>
  <si>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</si>
  <si>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</si>
  <si>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</si>
  <si>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</si>
  <si>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</si>
  <si>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</si>
  <si>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</si>
  <si>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</si>
  <si>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</si>
  <si>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</si>
  <si>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</si>
  <si>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</si>
  <si>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</si>
  <si>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</si>
  <si>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</si>
  <si>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</si>
  <si>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</si>
  <si>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</si>
  <si>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</si>
  <si>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</si>
  <si>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</si>
  <si>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</si>
  <si>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</si>
  <si>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</si>
  <si>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</si>
  <si>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</si>
  <si>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</si>
  <si>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</si>
  <si>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</si>
  <si>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</si>
  <si>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</si>
  <si>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</si>
  <si>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</si>
  <si>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</si>
  <si>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</si>
  <si>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</si>
  <si>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</si>
  <si>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</si>
  <si>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</si>
  <si>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</si>
  <si>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</si>
  <si>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</si>
  <si>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</si>
  <si>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</si>
  <si>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</si>
  <si>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</si>
  <si>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</si>
  <si>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</si>
  <si>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</si>
  <si>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</si>
  <si>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</si>
  <si>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</si>
  <si>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</si>
  <si>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</si>
  <si>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</si>
  <si>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</si>
  <si>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</si>
  <si>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</si>
  <si>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</si>
  <si>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</si>
  <si>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</si>
  <si>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</si>
  <si>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</si>
  <si>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</si>
  <si>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</si>
  <si>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</si>
  <si>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</si>
  <si>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</si>
  <si>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</si>
  <si>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</si>
  <si>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</si>
  <si>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</si>
  <si>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</si>
  <si>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</si>
  <si>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</si>
  <si>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</si>
  <si>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</si>
  <si>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</si>
  <si>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</si>
  <si>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</si>
  <si>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</si>
  <si>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</si>
  <si>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</si>
  <si>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</si>
  <si>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</si>
  <si>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</si>
  <si>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</si>
  <si>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</si>
  <si>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</si>
  <si>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</si>
  <si>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</si>
  <si>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</si>
  <si>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</si>
  <si>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</si>
  <si>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</si>
  <si>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</si>
  <si>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</si>
  <si>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</si>
  <si>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</si>
  <si>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</si>
  <si>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</si>
  <si>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</si>
  <si>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</si>
  <si>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</si>
  <si>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</si>
  <si>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</si>
  <si>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</si>
  <si>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</si>
  <si>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</si>
  <si>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</si>
  <si>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</si>
  <si>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</si>
  <si>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</si>
  <si>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</si>
  <si>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</si>
  <si>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</si>
  <si>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</si>
  <si>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</si>
  <si>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</si>
  <si>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</si>
  <si>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</si>
  <si>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</si>
  <si>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</si>
  <si>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</si>
  <si>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</si>
  <si>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</si>
  <si>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</si>
  <si>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</si>
  <si>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</si>
  <si>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</si>
  <si>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</si>
  <si>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</si>
  <si>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</si>
  <si>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</si>
  <si>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</si>
  <si>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</si>
  <si>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</si>
  <si>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</si>
  <si>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</si>
  <si>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</si>
  <si>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</si>
  <si>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</si>
  <si>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</si>
  <si>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</si>
  <si>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</si>
  <si>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</si>
  <si>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</si>
  <si>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</si>
  <si>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</si>
  <si>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</si>
  <si>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</si>
  <si>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</si>
  <si>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</si>
  <si>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</si>
  <si>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</si>
  <si>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</si>
  <si>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</si>
  <si>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</si>
  <si>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</si>
  <si>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</si>
  <si>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</si>
  <si>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</si>
  <si>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</si>
  <si>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</si>
  <si>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</si>
  <si>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</si>
  <si>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</si>
  <si>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</si>
  <si>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</si>
  <si>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</si>
  <si>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</si>
  <si>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</si>
  <si>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</si>
  <si>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</si>
  <si>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</si>
  <si>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</si>
  <si>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</si>
  <si>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</si>
  <si>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</si>
  <si>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</si>
  <si>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</si>
  <si>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</si>
  <si>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</si>
  <si>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</si>
  <si>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</si>
  <si>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</si>
  <si>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</si>
  <si>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</si>
  <si>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</si>
  <si>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</si>
  <si>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</si>
  <si>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</si>
  <si>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</si>
  <si>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</si>
  <si>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</si>
  <si>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</si>
  <si>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</si>
  <si>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</si>
  <si>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</si>
  <si>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</si>
  <si>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</si>
  <si>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</si>
  <si>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</si>
  <si>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</si>
  <si>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</si>
  <si>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</si>
  <si>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</si>
  <si>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</si>
  <si>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</si>
  <si>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</si>
  <si>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</si>
  <si>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</si>
  <si>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</si>
  <si>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</si>
  <si>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</si>
  <si>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</si>
  <si>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</si>
  <si>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</si>
  <si>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</si>
  <si>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</si>
  <si>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</si>
  <si>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</si>
  <si>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</si>
  <si>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</si>
  <si>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</si>
  <si>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</si>
  <si>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</si>
  <si>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</si>
  <si>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</si>
  <si>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</si>
  <si>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</si>
  <si>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</si>
  <si>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</si>
  <si>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</si>
  <si>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</si>
  <si>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</si>
  <si>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</si>
  <si>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</si>
  <si>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</si>
  <si>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</si>
  <si>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</si>
  <si>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</si>
  <si>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</si>
  <si>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</si>
  <si>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</si>
  <si>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</si>
  <si>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</si>
  <si>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</si>
  <si>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</si>
  <si>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</si>
  <si>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</si>
  <si>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</si>
  <si>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</si>
  <si>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</si>
  <si>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</si>
  <si>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</si>
  <si>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</si>
  <si>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</si>
  <si>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</si>
  <si>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</si>
  <si>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</si>
  <si>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</si>
  <si>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</si>
  <si>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</si>
  <si>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</si>
  <si>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</si>
  <si>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</si>
  <si>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</si>
  <si>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</si>
  <si>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</si>
  <si>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</si>
  <si>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</si>
  <si>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</si>
  <si>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</si>
  <si>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</si>
  <si>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</si>
  <si>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</si>
  <si>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</si>
  <si>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</si>
  <si>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</si>
  <si>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</si>
  <si>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</si>
  <si>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</si>
  <si>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</si>
  <si>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</si>
  <si>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</si>
  <si>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</si>
  <si>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</si>
  <si>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</si>
  <si>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</si>
  <si>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</si>
  <si>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</si>
  <si>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</si>
  <si>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</si>
  <si>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</si>
  <si>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</si>
  <si>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</si>
  <si>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</si>
  <si>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</si>
  <si>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</si>
  <si>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</si>
  <si>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</si>
  <si>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</si>
  <si>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</si>
  <si>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</si>
  <si>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</si>
  <si>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</si>
  <si>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</si>
  <si>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</si>
  <si>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</si>
  <si>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</si>
  <si>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</si>
  <si>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</si>
  <si>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</si>
  <si>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</si>
  <si>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</si>
  <si>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</si>
  <si>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</si>
  <si>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</si>
  <si>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</si>
  <si>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</si>
  <si>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</si>
  <si>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</si>
  <si>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</si>
  <si>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</si>
  <si>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</si>
  <si>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</si>
  <si>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</si>
  <si>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</si>
  <si>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</si>
  <si>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</si>
  <si>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</si>
  <si>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</si>
  <si>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</si>
  <si>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</si>
  <si>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</si>
  <si>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</si>
  <si>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</si>
  <si>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</si>
  <si>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</si>
  <si>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</si>
  <si>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</si>
  <si>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</si>
  <si>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</si>
  <si>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</si>
  <si>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</si>
  <si>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</si>
  <si>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</si>
  <si>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</si>
  <si>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</si>
  <si>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</si>
  <si>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</si>
  <si>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</si>
  <si>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</si>
  <si>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</si>
  <si>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</si>
  <si>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</si>
  <si>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</si>
  <si>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</si>
  <si>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</si>
  <si>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</si>
  <si>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</si>
  <si>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</si>
  <si>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</si>
  <si>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</si>
  <si>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</si>
  <si>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</si>
  <si>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</si>
  <si>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</si>
  <si>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</si>
  <si>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</si>
  <si>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</si>
  <si>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</si>
  <si>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</si>
  <si>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</si>
  <si>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</si>
  <si>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</si>
  <si>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</si>
  <si>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</si>
  <si>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</si>
  <si>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</si>
  <si>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</si>
  <si>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</si>
  <si>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</si>
  <si>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</si>
  <si>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</si>
  <si>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</si>
  <si>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</si>
  <si>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</si>
  <si>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</si>
  <si>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</si>
  <si>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</si>
  <si>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</si>
  <si>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</si>
  <si>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</si>
  <si>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</si>
  <si>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</si>
  <si>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</si>
  <si>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</si>
  <si>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</si>
  <si>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</si>
  <si>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</si>
  <si>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</si>
  <si>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</si>
  <si>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</si>
  <si>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</si>
  <si>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</si>
  <si>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</si>
  <si>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</si>
  <si>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</si>
  <si>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</si>
  <si>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</si>
  <si>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</si>
  <si>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</si>
  <si>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</si>
  <si>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</si>
  <si>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</si>
  <si>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</si>
  <si>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</si>
  <si>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</si>
  <si>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</si>
  <si>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</si>
  <si>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</si>
  <si>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</si>
  <si>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</si>
  <si>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</si>
  <si>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</si>
  <si>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</si>
  <si>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</si>
  <si>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</si>
  <si>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</si>
  <si>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</si>
  <si>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</si>
  <si>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</si>
  <si>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</si>
  <si>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</si>
  <si>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</si>
  <si>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</si>
  <si>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</si>
  <si>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</si>
  <si>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</si>
  <si>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</si>
  <si>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</si>
  <si>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</si>
  <si>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</si>
  <si>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</si>
  <si>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</si>
  <si>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</si>
  <si>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</si>
  <si>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</si>
  <si>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</si>
  <si>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</si>
  <si>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</si>
  <si>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</si>
  <si>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</si>
  <si>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</si>
  <si>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</si>
  <si>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</si>
  <si>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</si>
  <si>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</si>
  <si>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</si>
  <si>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</si>
  <si>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</si>
  <si>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</si>
  <si>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</si>
  <si>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</si>
  <si>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</si>
  <si>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</si>
  <si>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</si>
  <si>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</si>
  <si>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</si>
  <si>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</si>
  <si>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</si>
  <si>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</si>
  <si>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</si>
  <si>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</si>
  <si>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</si>
  <si>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</si>
  <si>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</si>
  <si>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</si>
  <si>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</si>
  <si>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</si>
  <si>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</si>
  <si>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</si>
  <si>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</si>
  <si>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</si>
  <si>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</si>
  <si>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</si>
  <si>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</si>
  <si>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</si>
  <si>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</si>
  <si>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</si>
  <si>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</si>
  <si>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</si>
  <si>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</si>
  <si>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</si>
  <si>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</si>
  <si>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</si>
  <si>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</si>
  <si>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</si>
  <si>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</si>
  <si>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</si>
  <si>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</si>
  <si>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</si>
  <si>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</si>
  <si>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</si>
  <si>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</si>
  <si>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</si>
  <si>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</si>
  <si>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</si>
  <si>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</si>
  <si>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</si>
  <si>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</si>
  <si>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</si>
  <si>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</si>
  <si>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</si>
  <si>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</si>
  <si>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</si>
  <si>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</si>
  <si>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</si>
  <si>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</si>
  <si>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</si>
  <si>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</si>
  <si>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</si>
  <si>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</si>
  <si>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</si>
  <si>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</si>
  <si>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</si>
  <si>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</si>
  <si>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</si>
  <si>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</si>
  <si>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</si>
  <si>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</si>
  <si>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</si>
  <si>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</si>
  <si>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</si>
  <si>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</si>
  <si>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</si>
  <si>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</si>
  <si>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</si>
  <si>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</si>
  <si>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</si>
  <si>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</si>
  <si>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</si>
  <si>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</si>
  <si>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</si>
  <si>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</si>
  <si>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</si>
  <si>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</si>
  <si>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</si>
  <si>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</si>
  <si>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</si>
  <si>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</si>
  <si>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</si>
  <si>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</si>
  <si>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</si>
  <si>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</si>
  <si>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</si>
  <si>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</si>
  <si>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</si>
  <si>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</si>
  <si>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</si>
  <si>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</si>
  <si>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</si>
  <si>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</si>
  <si>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</si>
  <si>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</si>
  <si>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</si>
  <si>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</si>
  <si>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</si>
  <si>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</si>
  <si>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</si>
  <si>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</si>
  <si>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</si>
  <si>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</si>
  <si>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</si>
  <si>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</si>
  <si>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</si>
  <si>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</si>
  <si>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</si>
  <si>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</si>
  <si>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</si>
  <si>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</si>
  <si>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</si>
  <si>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</si>
  <si>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</si>
  <si>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</si>
  <si>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</si>
  <si>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</si>
  <si>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</si>
  <si>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</si>
  <si>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</si>
  <si>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</si>
  <si>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</si>
  <si>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</si>
  <si>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</si>
  <si>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</si>
  <si>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</si>
  <si>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</si>
  <si>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</si>
  <si>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</si>
  <si>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</si>
  <si>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</si>
  <si>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</si>
  <si>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</si>
  <si>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</si>
  <si>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</si>
  <si>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</si>
  <si>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</si>
  <si>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</si>
  <si>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</si>
  <si>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</si>
  <si>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</si>
  <si>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</si>
  <si>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</si>
  <si>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</si>
  <si>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</si>
  <si>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</si>
  <si>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</si>
  <si>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</si>
  <si>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</si>
  <si>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</si>
  <si>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</si>
  <si>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</si>
  <si>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</si>
  <si>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</si>
  <si>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</si>
  <si>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</si>
  <si>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</si>
  <si>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</si>
  <si>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</si>
  <si>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</si>
  <si>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</si>
  <si>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</si>
  <si>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</si>
  <si>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</si>
  <si>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</si>
  <si>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</si>
  <si>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</si>
  <si>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</si>
  <si>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</si>
  <si>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</si>
  <si>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</si>
  <si>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</si>
  <si>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</si>
  <si>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</si>
  <si>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</si>
  <si>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</si>
  <si>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</si>
  <si>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</si>
  <si>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</si>
  <si>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</si>
  <si>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</si>
  <si>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</si>
  <si>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</si>
  <si>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</si>
  <si>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</si>
  <si>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</si>
  <si>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</si>
  <si>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</si>
  <si>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</si>
  <si>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</si>
  <si>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</si>
  <si>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</si>
  <si>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</si>
  <si>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</si>
  <si>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</si>
  <si>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</si>
  <si>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</si>
  <si>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</si>
  <si>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</si>
  <si>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</si>
  <si>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</si>
  <si>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</si>
  <si>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</si>
  <si>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</si>
  <si>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</si>
  <si>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</si>
  <si>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</si>
  <si>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</si>
  <si>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</si>
  <si>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</si>
  <si>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</si>
  <si>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</si>
  <si>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</si>
  <si>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</si>
  <si>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</si>
  <si>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</si>
  <si>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</si>
  <si>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</si>
  <si>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</si>
  <si>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</si>
  <si>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</si>
  <si>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</si>
  <si>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</si>
  <si>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</si>
  <si>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</si>
  <si>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</si>
  <si>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</si>
  <si>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</si>
  <si>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</si>
  <si>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</si>
  <si>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</si>
  <si>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</si>
  <si>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</si>
  <si>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</si>
  <si>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</si>
  <si>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</si>
  <si>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</si>
  <si>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</si>
  <si>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</si>
  <si>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</si>
  <si>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</si>
  <si>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</si>
  <si>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</si>
  <si>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</si>
  <si>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</si>
  <si>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</si>
  <si>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</si>
  <si>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</si>
  <si>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</si>
  <si>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</si>
  <si>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</si>
  <si>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</si>
  <si>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</si>
  <si>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</si>
  <si>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</si>
  <si>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</si>
  <si>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</si>
  <si>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</si>
  <si>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</si>
  <si>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</si>
  <si>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</si>
  <si>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</si>
  <si>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</si>
  <si>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</si>
  <si>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</si>
  <si>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</si>
  <si>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</si>
  <si>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</si>
  <si>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</si>
  <si>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</si>
  <si>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</si>
  <si>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</si>
  <si>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</si>
  <si>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</si>
  <si>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</si>
  <si>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</si>
  <si>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</si>
  <si>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</si>
  <si>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</si>
  <si>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</si>
  <si>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</si>
  <si>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</si>
  <si>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</si>
  <si>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</si>
  <si>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</si>
  <si>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</si>
  <si>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</si>
  <si>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</si>
  <si>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</si>
  <si>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</si>
  <si>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</si>
  <si>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</si>
  <si>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</si>
  <si>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</si>
  <si>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</si>
  <si>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</si>
  <si>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</si>
  <si>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</si>
  <si>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</si>
  <si>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</si>
  <si>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</si>
  <si>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</si>
  <si>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</si>
  <si>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</si>
  <si>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</si>
  <si>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</si>
  <si>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</si>
  <si>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</si>
  <si>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</si>
  <si>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</si>
  <si>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</si>
  <si>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</si>
  <si>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</si>
  <si>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</si>
  <si>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</si>
  <si>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</si>
  <si>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</si>
  <si>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</si>
  <si>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</si>
  <si>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</si>
  <si>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</si>
  <si>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</si>
  <si>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</si>
  <si>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</si>
  <si>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</si>
  <si>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</si>
  <si>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</si>
  <si>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</si>
  <si>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</si>
  <si>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</si>
  <si>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</si>
  <si>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</si>
  <si>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</si>
  <si>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</si>
  <si>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</si>
  <si>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</si>
  <si>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</si>
  <si>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</si>
  <si>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</si>
  <si>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</si>
  <si>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</si>
  <si>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</si>
  <si>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</si>
  <si>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</si>
  <si>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</si>
  <si>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</si>
  <si>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</si>
  <si>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</si>
  <si>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</si>
  <si>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</si>
  <si>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</si>
  <si>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</si>
  <si>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</si>
  <si>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</si>
  <si>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</si>
  <si>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</si>
  <si>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</si>
  <si>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</si>
  <si>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</si>
  <si>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</si>
  <si>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</si>
  <si>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</si>
  <si>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</si>
  <si>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</si>
  <si>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</si>
  <si>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</si>
  <si>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</si>
  <si>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</si>
  <si>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</si>
  <si>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</si>
  <si>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</si>
  <si>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</si>
  <si>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</si>
  <si>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</si>
  <si>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</si>
  <si>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</si>
  <si>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</si>
  <si>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</si>
  <si>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</si>
  <si>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</si>
  <si>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</si>
  <si>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</si>
  <si>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</si>
  <si>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</si>
  <si>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</si>
  <si>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</si>
  <si>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</si>
  <si>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</si>
  <si>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</si>
  <si>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</si>
  <si>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</si>
  <si>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</si>
  <si>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</si>
  <si>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</si>
  <si>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</si>
  <si>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</si>
  <si>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</si>
  <si>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</si>
  <si>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</si>
  <si>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</si>
  <si>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</si>
  <si>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</si>
  <si>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</si>
  <si>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</si>
  <si>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</si>
  <si>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</si>
  <si>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</si>
  <si>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</si>
  <si>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</si>
  <si>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</si>
  <si>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</si>
  <si>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</si>
  <si>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</si>
  <si>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</si>
  <si>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</si>
  <si>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</si>
  <si>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</si>
  <si>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</si>
  <si>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</si>
  <si>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</si>
  <si>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</si>
  <si>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</si>
  <si>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</si>
  <si>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</si>
  <si>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</si>
  <si>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</si>
  <si>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</si>
  <si>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</si>
  <si>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</si>
  <si>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</si>
  <si>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</si>
  <si>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</si>
  <si>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</si>
  <si>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</si>
  <si>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</si>
  <si>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</si>
  <si>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</si>
  <si>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</si>
  <si>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</si>
  <si>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</si>
  <si>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</si>
  <si>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</si>
  <si>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</si>
  <si>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</si>
  <si>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</si>
  <si>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</si>
  <si>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</si>
  <si>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</si>
  <si>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</si>
  <si>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</si>
  <si>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</si>
  <si>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</si>
  <si>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</si>
  <si>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</si>
  <si>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</si>
  <si>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</si>
  <si>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</si>
  <si>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</si>
  <si>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</si>
  <si>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</si>
  <si>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</si>
  <si>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</si>
  <si>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</si>
  <si>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</si>
  <si>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</si>
  <si>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</si>
  <si>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</si>
  <si>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</si>
  <si>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</si>
  <si>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</si>
  <si>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</si>
  <si>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</si>
  <si>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</si>
  <si>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</si>
  <si>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</si>
  <si>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</si>
  <si>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</si>
  <si>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</si>
  <si>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</si>
  <si>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</si>
  <si>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</si>
  <si>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</si>
  <si>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</si>
  <si>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</si>
  <si>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</si>
  <si>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</si>
  <si>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</si>
  <si>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</si>
  <si>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</si>
  <si>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</si>
  <si>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</si>
  <si>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</si>
  <si>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</si>
  <si>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</si>
  <si>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</si>
  <si>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</si>
  <si>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</si>
  <si>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</si>
  <si>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</si>
  <si>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</si>
  <si>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</si>
  <si>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</si>
  <si>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</si>
  <si>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</si>
  <si>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</si>
  <si>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</si>
  <si>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</si>
  <si>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</si>
  <si>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</si>
  <si>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</si>
  <si>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</si>
  <si>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</si>
  <si>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</si>
  <si>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</si>
  <si>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</si>
  <si>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</si>
  <si>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</si>
  <si>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</si>
  <si>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</si>
  <si>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</si>
  <si>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</si>
  <si>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</si>
  <si>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</si>
  <si>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</si>
  <si>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</si>
  <si>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</si>
  <si>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</si>
  <si>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</si>
  <si>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</si>
  <si>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</si>
  <si>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</si>
  <si>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</si>
  <si>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</si>
  <si>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</si>
  <si>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</si>
  <si>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</si>
  <si>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</si>
  <si>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</si>
  <si>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</si>
  <si>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</si>
  <si>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</si>
  <si>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</si>
  <si>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</si>
  <si>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</si>
  <si>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</si>
  <si>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</si>
  <si>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</si>
  <si>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</si>
  <si>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</si>
  <si>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</si>
  <si>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</si>
  <si>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</si>
  <si>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</si>
  <si>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</si>
  <si>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</si>
  <si>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</si>
  <si>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</si>
  <si>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</si>
  <si>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</si>
  <si>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</si>
  <si>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</si>
  <si>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</si>
  <si>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</si>
  <si>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</si>
  <si>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</si>
  <si>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</si>
  <si>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</si>
  <si>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</si>
  <si>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</si>
  <si>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</si>
  <si>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</si>
  <si>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</si>
  <si>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</si>
  <si>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</si>
  <si>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</si>
  <si>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</si>
  <si>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</si>
  <si>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</si>
  <si>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</si>
  <si>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</si>
  <si>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</si>
  <si>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</si>
  <si>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</si>
  <si>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</si>
  <si>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</si>
  <si>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</si>
  <si>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</si>
  <si>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</si>
  <si>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</si>
  <si>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</si>
  <si>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</si>
  <si>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</si>
  <si>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</si>
  <si>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</si>
  <si>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</si>
  <si>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</si>
  <si>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</si>
  <si>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</si>
  <si>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</si>
  <si>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</si>
  <si>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</si>
  <si>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</si>
  <si>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</si>
  <si>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</si>
  <si>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</si>
  <si>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</si>
  <si>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</si>
  <si>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</si>
  <si>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</si>
  <si>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</si>
  <si>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</si>
  <si>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</si>
  <si>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</si>
  <si>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</si>
  <si>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</si>
  <si>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</si>
  <si>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</si>
  <si>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</si>
  <si>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</si>
  <si>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</si>
  <si>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</si>
  <si>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</si>
  <si>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</si>
  <si>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</si>
  <si>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</si>
  <si>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</si>
  <si>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</si>
  <si>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</si>
  <si>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</si>
  <si>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</si>
  <si>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</si>
  <si>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</si>
  <si>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</si>
  <si>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</si>
  <si>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</si>
  <si>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</si>
  <si>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</si>
  <si>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</si>
  <si>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</si>
  <si>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</si>
  <si>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</si>
  <si>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</si>
  <si>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</si>
  <si>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</si>
  <si>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</si>
  <si>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</si>
  <si>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</si>
  <si>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</si>
  <si>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</si>
  <si>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</si>
  <si>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</si>
  <si>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</si>
  <si>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</si>
  <si>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</si>
  <si>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</si>
  <si>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</si>
  <si>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</si>
  <si>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</si>
  <si>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</si>
  <si>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</si>
  <si>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</si>
  <si>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</si>
  <si>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</si>
  <si>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</si>
  <si>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</si>
  <si>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</si>
  <si>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</si>
  <si>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</si>
  <si>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</si>
  <si>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</si>
  <si>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</si>
  <si>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</si>
  <si>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</si>
  <si>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</si>
  <si>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</si>
  <si>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</si>
  <si>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</si>
  <si>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</si>
  <si>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</si>
  <si>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</si>
  <si>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</si>
  <si>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</si>
  <si>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</si>
  <si>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</si>
  <si>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</si>
  <si>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</si>
  <si>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</si>
  <si>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</si>
  <si>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</si>
  <si>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</si>
  <si>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</si>
  <si>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</si>
  <si>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</si>
  <si>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</si>
  <si>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</si>
  <si>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</si>
  <si>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</si>
  <si>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</si>
  <si>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</si>
  <si>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</si>
  <si>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</si>
  <si>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</si>
  <si>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</si>
  <si>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</si>
  <si>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</si>
  <si>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</si>
  <si>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</si>
  <si>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</si>
  <si>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</si>
  <si>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</si>
  <si>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</si>
  <si>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</si>
  <si>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</si>
  <si>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</si>
  <si>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</si>
  <si>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</si>
  <si>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</si>
  <si>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</si>
  <si>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</si>
  <si>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</si>
  <si>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</si>
  <si>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</si>
  <si>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</si>
  <si>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</si>
  <si>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</si>
  <si>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</si>
  <si>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</si>
  <si>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</si>
  <si>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</si>
  <si>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</si>
  <si>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</si>
  <si>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</si>
  <si>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</si>
  <si>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</si>
  <si>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</si>
  <si>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</si>
  <si>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</si>
  <si>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</si>
  <si>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</si>
  <si>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</si>
  <si>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</si>
  <si>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</si>
  <si>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</si>
  <si>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</si>
  <si>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</si>
  <si>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</si>
  <si>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</si>
  <si>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</si>
  <si>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</si>
  <si>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</si>
  <si>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</si>
  <si>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</si>
  <si>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</si>
  <si>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</si>
  <si>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</si>
  <si>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</si>
  <si>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</si>
  <si>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</si>
  <si>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</si>
  <si>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</si>
  <si>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</si>
  <si>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</si>
  <si>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</si>
  <si>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</si>
  <si>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</si>
  <si>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</si>
  <si>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</si>
  <si>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</si>
  <si>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</si>
  <si>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</si>
  <si>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</si>
  <si>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</si>
  <si>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</si>
  <si>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</si>
  <si>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</si>
  <si>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</si>
  <si>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</si>
  <si>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</si>
  <si>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</si>
  <si>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</si>
  <si>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</si>
  <si>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</si>
  <si>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</si>
  <si>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</si>
  <si>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</si>
  <si>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</si>
  <si>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</si>
  <si>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</si>
  <si>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</si>
  <si>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</si>
  <si>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</si>
  <si>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</si>
  <si>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</si>
  <si>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</si>
  <si>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</si>
  <si>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</si>
  <si>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</si>
  <si>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</si>
  <si>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</si>
  <si>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</si>
  <si>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</si>
  <si>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</si>
  <si>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</si>
  <si>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</si>
  <si>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</si>
  <si>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</si>
  <si>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</si>
  <si>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</si>
  <si>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</si>
  <si>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</si>
  <si>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</si>
  <si>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</si>
  <si>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</si>
  <si>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</si>
  <si>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</si>
  <si>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</si>
  <si>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</si>
  <si>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</si>
  <si>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</si>
  <si>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</si>
  <si>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</si>
  <si>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</si>
  <si>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</si>
  <si>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</si>
  <si>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</si>
  <si>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</si>
  <si>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</si>
  <si>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</si>
  <si>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</si>
  <si>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</si>
  <si>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</si>
  <si>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</si>
  <si>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</si>
  <si>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</si>
  <si>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</si>
  <si>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</si>
  <si>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</si>
  <si>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</si>
  <si>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</si>
  <si>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</si>
  <si>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</si>
  <si>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</si>
  <si>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</si>
  <si>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</si>
  <si>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</si>
  <si>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</si>
  <si>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</si>
  <si>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</si>
  <si>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</si>
  <si>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</si>
  <si>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</si>
  <si>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</si>
  <si>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</si>
  <si>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</si>
  <si>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</si>
  <si>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</si>
  <si>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</si>
  <si>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</si>
  <si>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</si>
  <si>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</si>
  <si>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</si>
  <si>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</si>
  <si>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</si>
  <si>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</si>
  <si>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</si>
  <si>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</si>
  <si>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</si>
  <si>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</si>
  <si>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</si>
  <si>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</si>
  <si>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</si>
  <si>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</si>
  <si>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</si>
  <si>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</si>
  <si>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</si>
  <si>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</si>
  <si>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</si>
  <si>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</si>
  <si>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</si>
  <si>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</si>
  <si>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</si>
  <si>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</si>
  <si>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</si>
  <si>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</si>
  <si>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</si>
  <si>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</si>
  <si>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</si>
  <si>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</si>
  <si>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</si>
  <si>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</si>
  <si>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</si>
  <si>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</si>
  <si>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</si>
  <si>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</si>
  <si>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</si>
  <si>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</si>
  <si>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</si>
  <si>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</si>
  <si>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</si>
  <si>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</si>
  <si>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</si>
  <si>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</si>
  <si>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</si>
  <si>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</si>
  <si>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</si>
  <si>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</si>
  <si>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</si>
  <si>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</si>
  <si>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</si>
  <si>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</si>
  <si>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</si>
  <si>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</si>
  <si>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</si>
  <si>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</si>
  <si>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</si>
  <si>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</si>
  <si>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</si>
  <si>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</si>
  <si>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</si>
  <si>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</si>
  <si>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</si>
  <si>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</si>
  <si>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</si>
  <si>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</si>
  <si>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</si>
  <si>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</si>
  <si>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</si>
  <si>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</si>
  <si>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</si>
  <si>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</si>
  <si>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</si>
  <si>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</si>
  <si>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</si>
  <si>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</si>
  <si>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</si>
  <si>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</si>
  <si>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</si>
  <si>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</si>
  <si>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</si>
  <si>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</si>
  <si>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</si>
  <si>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</si>
  <si>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</si>
  <si>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</si>
  <si>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</si>
  <si>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</si>
  <si>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</si>
  <si>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</si>
  <si>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</si>
  <si>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</si>
  <si>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</si>
  <si>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</si>
  <si>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</si>
  <si>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</si>
  <si>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</si>
  <si>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</si>
  <si>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</si>
  <si>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</si>
  <si>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</si>
  <si>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</si>
  <si>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</si>
  <si>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</si>
  <si>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</si>
  <si>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</si>
  <si>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</si>
  <si>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</si>
  <si>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</si>
  <si>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</si>
  <si>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</si>
  <si>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</si>
  <si>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</si>
  <si>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</si>
  <si>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</si>
  <si>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</si>
  <si>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</si>
  <si>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</si>
  <si>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</si>
  <si>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</si>
  <si>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</si>
  <si>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</si>
  <si>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</si>
  <si>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</si>
  <si>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</si>
  <si>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</si>
  <si>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</si>
  <si>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</si>
  <si>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</si>
  <si>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</si>
  <si>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</si>
  <si>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</si>
  <si>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</si>
  <si>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</si>
  <si>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</si>
  <si>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</si>
  <si>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</si>
  <si>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</si>
  <si>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</si>
  <si>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</si>
  <si>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</si>
  <si>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</si>
  <si>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</si>
  <si>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</si>
  <si>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</si>
  <si>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</si>
  <si>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</si>
  <si>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</si>
  <si>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</si>
  <si>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</si>
  <si>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</si>
  <si>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</si>
  <si>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</si>
  <si>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</si>
  <si>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</si>
  <si>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</si>
  <si>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</si>
  <si>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</si>
  <si>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</si>
  <si>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</si>
  <si>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</si>
  <si>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</si>
  <si>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</si>
  <si>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</si>
  <si>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</si>
  <si>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</si>
  <si>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</si>
  <si>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</si>
  <si>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</si>
  <si>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</si>
  <si>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</si>
  <si>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</si>
  <si>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</si>
  <si>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</si>
  <si>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</si>
  <si>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</si>
  <si>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</si>
  <si>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</si>
  <si>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</si>
  <si>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</si>
  <si>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</si>
  <si>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</si>
  <si>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</si>
  <si>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</si>
  <si>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</si>
  <si>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</si>
  <si>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</si>
  <si>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</si>
  <si>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</si>
  <si>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</si>
  <si>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</si>
  <si>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</si>
  <si>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</si>
  <si>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</si>
  <si>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</si>
  <si>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</si>
  <si>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</si>
  <si>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</si>
  <si>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</si>
  <si>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</si>
  <si>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</si>
  <si>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</si>
  <si>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</si>
  <si>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</si>
  <si>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</si>
  <si>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</si>
  <si>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</si>
  <si>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</si>
  <si>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</si>
  <si>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</si>
  <si>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</si>
  <si>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</si>
  <si>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</si>
  <si>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</si>
  <si>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</si>
  <si>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</si>
  <si>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</si>
  <si>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</si>
  <si>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</si>
  <si>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</si>
  <si>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</si>
  <si>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</si>
  <si>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</si>
  <si>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</si>
  <si>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</si>
  <si>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</si>
  <si>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</si>
  <si>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</si>
  <si>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</si>
  <si>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</si>
  <si>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</si>
  <si>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</si>
  <si>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</si>
  <si>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</si>
  <si>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</si>
  <si>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</si>
  <si>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</si>
  <si>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</si>
  <si>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</si>
  <si>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</si>
  <si>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</si>
  <si>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</si>
  <si>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</si>
  <si>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</si>
  <si>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</si>
  <si>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</si>
  <si>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</si>
  <si>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</si>
  <si>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</si>
  <si>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</si>
  <si>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</si>
  <si>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</si>
  <si>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</si>
  <si>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</si>
  <si>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</si>
  <si>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</si>
  <si>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</si>
  <si>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</si>
  <si>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</si>
  <si>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</si>
  <si>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</si>
  <si>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</si>
  <si>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</si>
  <si>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</si>
  <si>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</si>
  <si>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</si>
  <si>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</si>
  <si>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</si>
  <si>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</si>
  <si>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</si>
  <si>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</si>
  <si>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</si>
  <si>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</si>
  <si>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</si>
  <si>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</si>
  <si>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</si>
  <si>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</si>
  <si>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</si>
  <si>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</si>
  <si>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</si>
  <si>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</si>
  <si>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</si>
  <si>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</si>
  <si>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</si>
  <si>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</si>
  <si>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</si>
  <si>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</si>
  <si>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</si>
  <si>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</si>
  <si>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</si>
  <si>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</si>
  <si>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</si>
  <si>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</si>
  <si>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</si>
  <si>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</si>
  <si>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</si>
  <si>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</si>
  <si>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</si>
  <si>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</si>
  <si>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</si>
  <si>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</si>
  <si>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</si>
  <si>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</si>
  <si>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</si>
  <si>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</si>
  <si>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</si>
  <si>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</si>
  <si>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</si>
  <si>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</si>
  <si>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</si>
  <si>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</si>
  <si>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</si>
  <si>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</si>
  <si>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</si>
  <si>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</si>
  <si>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</si>
  <si>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</si>
  <si>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</si>
  <si>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</si>
  <si>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</si>
  <si>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</si>
  <si>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</si>
  <si>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</si>
  <si>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</si>
  <si>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</si>
  <si>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</si>
  <si>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</si>
  <si>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</si>
  <si>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</si>
  <si>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</si>
  <si>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</si>
  <si>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</si>
  <si>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</si>
  <si>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</si>
  <si>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</si>
  <si>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</si>
  <si>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</si>
  <si>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</si>
  <si>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</si>
  <si>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</si>
  <si>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</si>
  <si>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</si>
  <si>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</si>
  <si>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</si>
  <si>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</si>
  <si>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</si>
  <si>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</si>
  <si>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</si>
  <si>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</si>
  <si>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</si>
  <si>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</si>
  <si>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</si>
  <si>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</si>
  <si>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</si>
  <si>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</si>
  <si>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</si>
  <si>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</si>
  <si>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</si>
  <si>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</si>
  <si>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</si>
  <si>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</si>
  <si>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</si>
  <si>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</si>
  <si>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</si>
  <si>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</si>
  <si>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</si>
  <si>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</si>
  <si>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</si>
  <si>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</si>
  <si>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</si>
  <si>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</si>
  <si>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</si>
  <si>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</si>
  <si>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</si>
  <si>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</si>
  <si>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</si>
  <si>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</si>
  <si>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</si>
  <si>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</si>
  <si>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</si>
  <si>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</si>
  <si>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</si>
  <si>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</si>
  <si>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</si>
  <si>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</si>
  <si>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</si>
  <si>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</si>
  <si>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</si>
  <si>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</si>
  <si>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</si>
  <si>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</si>
  <si>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</si>
  <si>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</si>
  <si>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</si>
  <si>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</si>
  <si>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</si>
  <si>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</si>
  <si>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</si>
  <si>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</si>
  <si>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</si>
  <si>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</si>
  <si>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</si>
  <si>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</si>
  <si>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</si>
  <si>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</si>
  <si>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</si>
  <si>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</si>
  <si>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</si>
  <si>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</si>
  <si>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</si>
  <si>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</si>
  <si>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</si>
  <si>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</si>
  <si>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</si>
  <si>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</si>
  <si>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</si>
  <si>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</si>
  <si>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</si>
  <si>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</si>
  <si>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</si>
  <si>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</si>
  <si>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</si>
  <si>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</si>
  <si>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</si>
  <si>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</si>
  <si>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</si>
  <si>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</si>
  <si>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</si>
  <si>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</si>
  <si>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</si>
  <si>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</si>
  <si>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</si>
  <si>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</si>
  <si>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</si>
  <si>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</si>
  <si>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</si>
  <si>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</si>
  <si>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</si>
  <si>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</si>
  <si>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</si>
  <si>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</si>
  <si>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</si>
  <si>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</si>
  <si>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</si>
  <si>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</si>
  <si>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</si>
  <si>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</si>
  <si>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</si>
  <si>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</si>
  <si>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</si>
  <si>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</si>
  <si>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</si>
  <si>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</si>
  <si>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</si>
  <si>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</si>
  <si>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</si>
  <si>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</si>
  <si>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</si>
  <si>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</si>
  <si>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</si>
  <si>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</si>
  <si>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</si>
  <si>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</si>
  <si>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</si>
  <si>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</si>
  <si>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</si>
  <si>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</si>
  <si>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</si>
  <si>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</si>
  <si>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</si>
  <si>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</si>
  <si>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</si>
  <si>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</si>
  <si>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</si>
  <si>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</si>
  <si>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</si>
  <si>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</si>
  <si>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</si>
  <si>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</si>
  <si>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</si>
  <si>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</si>
  <si>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</si>
  <si>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</si>
  <si>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</si>
  <si>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</si>
  <si>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</si>
  <si>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</si>
  <si>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</si>
  <si>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</si>
  <si>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</si>
  <si>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</si>
  <si>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</si>
  <si>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</si>
  <si>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</si>
  <si>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</si>
  <si>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</si>
  <si>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</si>
  <si>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</si>
  <si>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</si>
  <si>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</si>
  <si>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</si>
  <si>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</si>
  <si>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</si>
  <si>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</si>
  <si>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</si>
  <si>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</si>
  <si>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</si>
  <si>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</si>
  <si>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</si>
  <si>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</si>
  <si>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</si>
  <si>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</si>
  <si>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</si>
  <si>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</si>
  <si>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</si>
  <si>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</si>
  <si>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</si>
  <si>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</si>
  <si>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</si>
  <si>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</si>
  <si>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</si>
  <si>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</si>
  <si>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</si>
  <si>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</si>
  <si>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</si>
  <si>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</si>
  <si>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</si>
  <si>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</si>
  <si>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</si>
  <si>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</si>
  <si>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</si>
  <si>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</si>
  <si>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</si>
  <si>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</si>
  <si>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</si>
  <si>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</si>
  <si>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</si>
  <si>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</si>
  <si>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</si>
  <si>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</si>
  <si>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</si>
  <si>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</si>
  <si>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</si>
  <si>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</si>
  <si>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</si>
  <si>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</si>
  <si>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</si>
  <si>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</si>
  <si>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</si>
  <si>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</si>
  <si>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</si>
  <si>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</si>
  <si>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</si>
  <si>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</si>
  <si>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</si>
  <si>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</si>
  <si>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</si>
  <si>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</si>
  <si>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</si>
  <si>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</si>
  <si>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</si>
  <si>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</si>
  <si>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</si>
  <si>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</si>
  <si>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</si>
  <si>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</si>
  <si>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</si>
  <si>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</si>
  <si>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</si>
  <si>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</si>
  <si>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</si>
  <si>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</si>
  <si>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</si>
  <si>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</si>
  <si>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</si>
  <si>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</si>
  <si>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</si>
  <si>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</si>
  <si>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</si>
  <si>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</si>
  <si>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</si>
  <si>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</si>
  <si>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</si>
  <si>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</si>
  <si>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</si>
  <si>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</si>
  <si>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</si>
  <si>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</si>
  <si>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</si>
  <si>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</si>
  <si>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</si>
  <si>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</si>
  <si>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</si>
  <si>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</si>
  <si>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</si>
  <si>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</si>
  <si>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</si>
  <si>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</si>
  <si>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</si>
  <si>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</si>
  <si>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</si>
  <si>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</si>
  <si>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</si>
  <si>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</si>
  <si>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</si>
  <si>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</si>
  <si>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</si>
  <si>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</si>
  <si>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</si>
  <si>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</si>
  <si>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</si>
  <si>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</si>
  <si>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</si>
  <si>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</si>
  <si>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</si>
  <si>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</si>
  <si>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</si>
  <si>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</si>
  <si>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</si>
  <si>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</si>
  <si>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</si>
  <si>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</si>
  <si>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</si>
  <si>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</si>
  <si>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</si>
  <si>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</si>
  <si>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</si>
  <si>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</si>
  <si>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</si>
  <si>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</si>
  <si>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</si>
  <si>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</si>
  <si>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</si>
  <si>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</si>
  <si>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</si>
  <si>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</si>
  <si>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</si>
  <si>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</si>
  <si>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</si>
  <si>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</si>
  <si>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</si>
  <si>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</si>
  <si>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</si>
  <si>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</si>
  <si>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</si>
  <si>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</si>
  <si>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</si>
  <si>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</si>
  <si>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</si>
  <si>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</si>
  <si>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</si>
  <si>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</si>
  <si>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</si>
  <si>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</si>
  <si>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</si>
  <si>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</si>
  <si>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</si>
  <si>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</si>
  <si>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</si>
  <si>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</si>
  <si>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</si>
  <si>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</si>
  <si>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</si>
  <si>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</si>
  <si>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</si>
  <si>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</si>
  <si>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</si>
  <si>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</si>
  <si>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</si>
  <si>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</si>
  <si>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</si>
  <si>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</si>
  <si>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</si>
  <si>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</si>
  <si>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</si>
  <si>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</si>
  <si>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</si>
  <si>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</si>
  <si>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</si>
  <si>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</si>
  <si>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</si>
  <si>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</si>
  <si>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</si>
  <si>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</si>
  <si>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</si>
  <si>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</si>
  <si>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</si>
  <si>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</si>
  <si>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</si>
  <si>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</si>
  <si>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</si>
  <si>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</si>
  <si>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</si>
  <si>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</si>
  <si>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</si>
  <si>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</si>
  <si>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</si>
  <si>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</si>
  <si>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</si>
  <si>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</si>
  <si>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</si>
  <si>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</si>
  <si>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</si>
  <si>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</si>
  <si>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</si>
  <si>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</si>
  <si>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</si>
  <si>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</si>
  <si>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</si>
  <si>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</si>
  <si>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</si>
  <si>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</si>
  <si>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</si>
  <si>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</si>
  <si>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</si>
  <si>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</si>
  <si>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</si>
  <si>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</si>
  <si>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</si>
  <si>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</si>
  <si>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</si>
  <si>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</si>
  <si>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</si>
  <si>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</si>
  <si>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</si>
  <si>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</si>
  <si>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</si>
  <si>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</si>
  <si>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</si>
  <si>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</si>
  <si>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</si>
  <si>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</si>
  <si>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</si>
  <si>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</si>
  <si>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</si>
  <si>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</si>
  <si>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</si>
  <si>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</si>
  <si>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</si>
  <si>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</si>
  <si>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</si>
  <si>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</si>
  <si>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</si>
  <si>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</si>
  <si>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</si>
  <si>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</si>
  <si>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</si>
  <si>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</si>
  <si>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</si>
  <si>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</si>
  <si>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</si>
  <si>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</si>
  <si>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</si>
  <si>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</si>
  <si>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</si>
  <si>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</si>
  <si>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</si>
  <si>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</si>
  <si>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</si>
  <si>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</si>
  <si>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</si>
  <si>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</si>
  <si>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</si>
  <si>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</si>
  <si>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</si>
  <si>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</si>
  <si>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</si>
  <si>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</si>
  <si>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</si>
  <si>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</si>
  <si>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</si>
  <si>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</si>
  <si>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</si>
  <si>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</si>
  <si>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</si>
  <si>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</si>
  <si>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</si>
  <si>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</si>
  <si>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</si>
  <si>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</si>
  <si>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</si>
  <si>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</si>
  <si>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</si>
  <si>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</si>
  <si>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</si>
  <si>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</si>
  <si>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</si>
  <si>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</si>
  <si>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</si>
  <si>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</si>
  <si>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</si>
  <si>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</si>
  <si>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</si>
  <si>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</si>
  <si>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</si>
  <si>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</si>
  <si>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</si>
  <si>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</si>
  <si>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</si>
  <si>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</si>
  <si>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</si>
  <si>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</si>
  <si>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</si>
  <si>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</si>
  <si>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</si>
  <si>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</si>
  <si>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</si>
  <si>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</si>
  <si>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</si>
  <si>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</si>
  <si>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</si>
  <si>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</si>
  <si>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</si>
  <si>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</si>
  <si>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</si>
  <si>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</si>
  <si>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</si>
  <si>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</si>
  <si>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</si>
  <si>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</si>
  <si>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</si>
  <si>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</si>
  <si>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</si>
  <si>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</si>
  <si>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</si>
  <si>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</si>
  <si>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</si>
  <si>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</si>
  <si>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</si>
  <si>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</si>
  <si>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</si>
  <si>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</si>
  <si>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</si>
  <si>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</si>
  <si>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</si>
  <si>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</si>
  <si>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</si>
  <si>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</si>
  <si>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</si>
  <si>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</si>
  <si>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</si>
  <si>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</si>
  <si>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</si>
  <si>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</si>
  <si>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</si>
  <si>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</si>
  <si>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</si>
  <si>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</si>
  <si>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</si>
  <si>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</si>
  <si>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</si>
  <si>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</si>
  <si>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</si>
  <si>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</si>
  <si>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</si>
  <si>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</si>
  <si>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</si>
  <si>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</si>
  <si>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</si>
  <si>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</si>
  <si>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</si>
  <si>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</si>
  <si>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</si>
  <si>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</si>
  <si>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</si>
  <si>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</si>
  <si>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</si>
  <si>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</si>
  <si>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</si>
  <si>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</si>
  <si>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</si>
  <si>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</si>
  <si>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</si>
  <si>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</si>
  <si>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</si>
  <si>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</si>
  <si>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</si>
  <si>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</si>
  <si>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</si>
  <si>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</si>
  <si>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</si>
  <si>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</si>
  <si>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</si>
  <si>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</si>
  <si>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</si>
  <si>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</si>
  <si>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</si>
  <si>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</si>
  <si>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</si>
  <si>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</si>
  <si>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</si>
  <si>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</si>
  <si>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</si>
  <si>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</si>
  <si>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</si>
  <si>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</si>
  <si>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</si>
  <si>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</si>
  <si>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</si>
  <si>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</si>
  <si>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</si>
  <si>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</si>
  <si>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</si>
  <si>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</si>
  <si>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</si>
  <si>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</si>
  <si>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</si>
  <si>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</si>
  <si>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</si>
  <si>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</si>
  <si>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</si>
  <si>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</si>
  <si>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</si>
  <si>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</si>
  <si>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</si>
  <si>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</si>
  <si>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</si>
  <si>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</si>
  <si>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</si>
  <si>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</si>
  <si>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</si>
  <si>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</si>
  <si>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</si>
  <si>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</si>
  <si>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</si>
  <si>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</si>
  <si>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</si>
  <si>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</si>
  <si>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</si>
  <si>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</si>
  <si>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</si>
  <si>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</si>
  <si>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</si>
  <si>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</si>
  <si>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</si>
  <si>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</si>
  <si>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</si>
  <si>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</si>
  <si>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</si>
  <si>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</si>
  <si>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</si>
  <si>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</si>
  <si>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</si>
  <si>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</si>
  <si>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</si>
  <si>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</si>
  <si>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</si>
  <si>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</si>
  <si>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</si>
  <si>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</si>
  <si>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</si>
  <si>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</si>
  <si>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</si>
  <si>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</si>
  <si>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</si>
  <si>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</si>
  <si>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</si>
  <si>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</si>
  <si>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</si>
  <si>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</si>
  <si>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</si>
  <si>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</si>
  <si>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</si>
  <si>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</si>
  <si>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</si>
  <si>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</si>
  <si>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</si>
  <si>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</si>
  <si>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</si>
  <si>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</si>
  <si>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</si>
  <si>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</si>
  <si>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</si>
  <si>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</si>
  <si>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</si>
  <si>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</si>
  <si>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</si>
  <si>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</si>
  <si>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</si>
  <si>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</si>
  <si>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</si>
  <si>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</si>
  <si>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</si>
  <si>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</si>
  <si>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</si>
  <si>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</si>
  <si>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</si>
  <si>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</si>
  <si>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</si>
  <si>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</si>
  <si>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</si>
  <si>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</si>
  <si>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</si>
  <si>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</si>
  <si>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</si>
  <si>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</si>
  <si>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</si>
  <si>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</si>
  <si>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</si>
  <si>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</si>
  <si>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</si>
  <si>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</si>
  <si>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</si>
  <si>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</si>
  <si>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</si>
  <si>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</si>
  <si>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</si>
  <si>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</si>
  <si>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</si>
  <si>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</si>
  <si>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</si>
  <si>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</si>
  <si>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</si>
  <si>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</si>
  <si>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</si>
  <si>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</si>
  <si>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</si>
  <si>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</si>
  <si>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</si>
  <si>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</si>
  <si>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</si>
  <si>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</si>
  <si>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</si>
  <si>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</si>
  <si>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</si>
  <si>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</si>
  <si>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</si>
  <si>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</si>
  <si>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</si>
  <si>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</si>
  <si>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</si>
  <si>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</si>
  <si>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</si>
  <si>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</si>
  <si>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</si>
  <si>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</si>
  <si>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</si>
  <si>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</si>
  <si>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</si>
  <si>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</si>
  <si>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</si>
  <si>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</si>
  <si>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</si>
  <si>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</si>
  <si>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</si>
  <si>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</si>
  <si>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</si>
  <si>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</si>
  <si>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</si>
  <si>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</si>
  <si>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</si>
  <si>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</si>
  <si>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</si>
  <si>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</si>
  <si>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</si>
  <si>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</si>
  <si>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</si>
  <si>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</si>
  <si>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</si>
  <si>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</si>
  <si>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</si>
  <si>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</si>
  <si>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</si>
  <si>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</si>
  <si>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</si>
  <si>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</si>
  <si>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</si>
  <si>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</si>
  <si>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</si>
  <si>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</si>
  <si>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</si>
  <si>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</si>
  <si>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</si>
  <si>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</si>
  <si>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</si>
  <si>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</si>
  <si>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</si>
  <si>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</si>
  <si>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</si>
  <si>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</si>
  <si>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</si>
  <si>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</si>
  <si>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</si>
  <si>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</si>
  <si>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</si>
  <si>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</si>
  <si>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</si>
  <si>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</si>
  <si>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</si>
  <si>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</si>
  <si>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</si>
  <si>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</si>
  <si>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</si>
  <si>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</si>
  <si>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</si>
  <si>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</si>
  <si>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</si>
  <si>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</si>
  <si>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</si>
  <si>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</si>
  <si>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</si>
  <si>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</si>
  <si>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</si>
  <si>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</si>
  <si>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</si>
  <si>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</si>
  <si>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</si>
  <si>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</si>
  <si>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</si>
  <si>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</si>
  <si>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</si>
  <si>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</si>
  <si>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</si>
  <si>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</si>
  <si>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</si>
  <si>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</si>
  <si>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</si>
  <si>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</si>
  <si>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</si>
  <si>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</si>
  <si>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</si>
  <si>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</si>
  <si>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</si>
  <si>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</si>
  <si>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</si>
  <si>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</si>
  <si>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</si>
  <si>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</si>
  <si>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</si>
  <si>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</si>
  <si>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</si>
  <si>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</si>
  <si>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</si>
  <si>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</si>
  <si>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</si>
  <si>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</si>
  <si>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</si>
  <si>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</si>
  <si>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</si>
  <si>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</si>
  <si>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</si>
  <si>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</si>
  <si>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</si>
  <si>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</si>
  <si>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</si>
  <si>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</si>
  <si>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</si>
  <si>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</si>
  <si>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</si>
  <si>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</si>
  <si>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</si>
  <si>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</si>
  <si>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</si>
  <si>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</si>
  <si>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</si>
  <si>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</si>
  <si>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</si>
  <si>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</si>
  <si>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</si>
  <si>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</si>
  <si>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</si>
  <si>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</si>
  <si>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</si>
  <si>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</si>
  <si>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</si>
  <si>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</si>
  <si>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</si>
  <si>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</si>
  <si>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</si>
  <si>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</si>
  <si>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</si>
  <si>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</si>
  <si>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</si>
  <si>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</si>
  <si>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</si>
  <si>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</si>
  <si>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</si>
  <si>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</si>
  <si>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</si>
  <si>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</si>
  <si>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</si>
  <si>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</si>
  <si>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</si>
  <si>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</si>
  <si>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</si>
  <si>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</si>
  <si>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</si>
  <si>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</si>
  <si>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</si>
  <si>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</si>
  <si>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</si>
  <si>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</si>
  <si>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</si>
  <si>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</si>
  <si>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</si>
  <si>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</si>
  <si>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</si>
  <si>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</si>
  <si>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</si>
  <si>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</si>
  <si>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</si>
  <si>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</si>
  <si>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</si>
  <si>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</si>
  <si>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</si>
  <si>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</si>
  <si>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</si>
  <si>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</si>
  <si>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</si>
  <si>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</si>
  <si>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</si>
  <si>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</si>
  <si>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</si>
  <si>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</si>
  <si>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</si>
  <si>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</si>
  <si>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</si>
  <si>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</si>
  <si>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</si>
  <si>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</si>
  <si>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</si>
  <si>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</si>
  <si>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</si>
  <si>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</si>
  <si>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</si>
  <si>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</si>
  <si>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</si>
  <si>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</si>
  <si>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</si>
  <si>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</si>
  <si>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</si>
  <si>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</si>
  <si>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</si>
  <si>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</si>
  <si>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</si>
  <si>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</si>
  <si>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</si>
  <si>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</si>
  <si>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</si>
  <si>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</si>
  <si>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</si>
  <si>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</si>
  <si>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</si>
  <si>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</si>
  <si>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</si>
  <si>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</si>
  <si>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</si>
  <si>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</si>
  <si>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</si>
  <si>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</si>
  <si>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</si>
  <si>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</si>
  <si>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</si>
  <si>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</si>
  <si>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</si>
  <si>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</si>
  <si>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</si>
  <si>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</si>
  <si>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</si>
  <si>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</si>
  <si>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</si>
  <si>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</si>
  <si>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</si>
  <si>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</si>
  <si>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</si>
  <si>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</si>
  <si>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</si>
  <si>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</si>
  <si>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</si>
  <si>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</si>
  <si>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</si>
  <si>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</si>
  <si>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</si>
  <si>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</si>
  <si>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</si>
  <si>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</si>
  <si>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</si>
  <si>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</si>
  <si>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</si>
  <si>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</si>
  <si>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</si>
  <si>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</si>
  <si>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</si>
  <si>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</si>
  <si>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</si>
  <si>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</si>
  <si>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</si>
  <si>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</si>
  <si>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</si>
  <si>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</si>
  <si>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</si>
  <si>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</si>
  <si>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</si>
  <si>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</si>
  <si>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</si>
  <si>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</si>
  <si>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</si>
  <si>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</si>
  <si>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</si>
  <si>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</si>
  <si>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</si>
  <si>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</si>
  <si>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</si>
  <si>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</si>
  <si>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</si>
  <si>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</si>
  <si>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</si>
  <si>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</si>
  <si>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</si>
  <si>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</si>
  <si>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</si>
  <si>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</si>
  <si>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</si>
  <si>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</si>
  <si>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</si>
  <si>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</si>
  <si>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</si>
  <si>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</si>
  <si>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</si>
  <si>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</si>
  <si>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</si>
  <si>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</si>
  <si>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</si>
  <si>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</si>
  <si>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</si>
  <si>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</si>
  <si>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</si>
  <si>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</si>
  <si>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</si>
  <si>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</si>
  <si>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</si>
  <si>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</si>
  <si>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</si>
  <si>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</si>
  <si>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</si>
  <si>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</si>
  <si>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</si>
  <si>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</si>
  <si>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</si>
  <si>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</si>
  <si>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</si>
  <si>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</si>
  <si>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</si>
  <si>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</si>
  <si>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</si>
  <si>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</si>
  <si>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</si>
  <si>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</si>
  <si>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</si>
  <si>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</si>
  <si>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</si>
  <si>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</si>
  <si>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</si>
  <si>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</si>
  <si>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</si>
  <si>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</si>
  <si>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</si>
  <si>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</si>
  <si>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</si>
  <si>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</si>
  <si>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</si>
  <si>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</si>
  <si>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</si>
  <si>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</si>
  <si>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</si>
  <si>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</si>
  <si>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</si>
  <si>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</si>
  <si>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</si>
  <si>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</si>
  <si>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</si>
  <si>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</si>
  <si>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</si>
  <si>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</si>
  <si>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</si>
  <si>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</si>
  <si>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</si>
  <si>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</si>
  <si>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</si>
  <si>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</si>
  <si>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</si>
  <si>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</si>
  <si>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</si>
  <si>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</si>
  <si>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</si>
  <si>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</si>
  <si>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</si>
  <si>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</si>
  <si>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</si>
  <si>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</si>
  <si>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</si>
  <si>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</si>
  <si>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</si>
  <si>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</si>
  <si>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</si>
  <si>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</si>
  <si>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</si>
  <si>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</si>
  <si>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</si>
  <si>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</si>
  <si>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</si>
  <si>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</si>
  <si>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</si>
  <si>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</si>
  <si>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</si>
  <si>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</si>
  <si>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</si>
  <si>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</si>
  <si>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</si>
  <si>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</si>
  <si>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</si>
  <si>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</si>
  <si>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</si>
  <si>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</si>
  <si>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</si>
  <si>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</si>
  <si>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</si>
  <si>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</si>
  <si>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</si>
  <si>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</si>
  <si>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</si>
  <si>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</si>
  <si>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</si>
  <si>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</si>
  <si>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</si>
  <si>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</si>
  <si>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</si>
  <si>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</si>
  <si>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</si>
  <si>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</si>
  <si>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</si>
  <si>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</si>
  <si>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</si>
  <si>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</si>
  <si>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</si>
  <si>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</si>
  <si>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</si>
  <si>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</si>
  <si>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</si>
  <si>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</si>
  <si>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</si>
  <si>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</si>
  <si>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</si>
  <si>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</si>
  <si>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</si>
  <si>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</si>
  <si>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</si>
  <si>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</si>
  <si>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</si>
  <si>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</si>
  <si>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</si>
  <si>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</si>
  <si>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</si>
  <si>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</si>
  <si>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</si>
  <si>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</si>
  <si>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</si>
  <si>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</si>
  <si>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</si>
  <si>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</si>
  <si>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</si>
  <si>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</si>
  <si>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</si>
  <si>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</si>
  <si>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</si>
  <si>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</si>
  <si>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</si>
  <si>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</si>
  <si>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</si>
  <si>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</si>
  <si>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</si>
  <si>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</si>
  <si>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</si>
  <si>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</si>
  <si>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</si>
  <si>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</si>
  <si>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</si>
  <si>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</si>
  <si>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</si>
  <si>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</si>
  <si>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</si>
  <si>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</si>
  <si>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</si>
  <si>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</si>
  <si>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</si>
  <si>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</si>
  <si>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</si>
  <si>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</si>
  <si>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</si>
  <si>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</si>
  <si>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</si>
  <si>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</si>
  <si>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</si>
  <si>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</si>
  <si>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</si>
  <si>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</si>
  <si>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</si>
  <si>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</si>
  <si>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</si>
  <si>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</si>
  <si>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</si>
  <si>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</si>
  <si>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</si>
  <si>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</si>
  <si>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</si>
  <si>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</si>
  <si>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</si>
  <si>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</si>
  <si>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</si>
  <si>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</si>
  <si>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</si>
  <si>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</si>
  <si>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</si>
  <si>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</si>
  <si>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</si>
  <si>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</si>
  <si>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</si>
  <si>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</si>
  <si>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</si>
  <si>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</si>
  <si>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</si>
  <si>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</si>
  <si>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</si>
  <si>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</si>
  <si>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</si>
  <si>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</si>
  <si>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</si>
  <si>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</si>
  <si>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</si>
  <si>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</si>
  <si>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</si>
  <si>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</si>
  <si>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</si>
  <si>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</si>
  <si>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</si>
  <si>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</si>
  <si>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</si>
  <si>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</si>
  <si>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</si>
  <si>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</si>
  <si>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</si>
  <si>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</si>
  <si>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</si>
  <si>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</si>
  <si>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</si>
  <si>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</si>
  <si>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</si>
  <si>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</si>
  <si>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</si>
  <si>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</si>
  <si>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</si>
  <si>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</si>
  <si>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</si>
  <si>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</si>
  <si>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</si>
  <si>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</si>
  <si>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</si>
  <si>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</si>
  <si>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</si>
  <si>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</si>
  <si>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</si>
  <si>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</si>
  <si>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</si>
  <si>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</si>
  <si>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</si>
  <si>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</si>
  <si>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</si>
  <si>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</si>
  <si>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</si>
  <si>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</si>
  <si>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</si>
  <si>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</si>
  <si>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</si>
  <si>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</si>
  <si>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</si>
  <si>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</si>
  <si>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</si>
  <si>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</si>
  <si>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</si>
  <si>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</si>
  <si>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</si>
  <si>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</si>
  <si>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</si>
  <si>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</si>
  <si>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</si>
  <si>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</si>
  <si>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</si>
  <si>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</si>
  <si>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</si>
  <si>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</si>
  <si>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</si>
  <si>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</si>
  <si>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</si>
  <si>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</si>
  <si>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</si>
  <si>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</si>
  <si>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</si>
  <si>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</si>
  <si>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</si>
  <si>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</si>
  <si>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</si>
  <si>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</si>
  <si>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</si>
  <si>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</si>
  <si>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</si>
  <si>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</si>
  <si>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</si>
  <si>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</si>
  <si>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</si>
  <si>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</si>
  <si>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</si>
  <si>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</si>
  <si>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</si>
  <si>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</si>
  <si>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</si>
  <si>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</si>
  <si>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</si>
  <si>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</si>
  <si>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</si>
  <si>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</si>
  <si>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</si>
  <si>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</si>
  <si>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</si>
  <si>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</si>
  <si>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</si>
  <si>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</si>
  <si>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</si>
  <si>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</si>
  <si>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</si>
  <si>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</si>
  <si>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</si>
  <si>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</si>
  <si>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</si>
  <si>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</si>
  <si>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</si>
  <si>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</si>
  <si>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</si>
  <si>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</si>
  <si>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</si>
  <si>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</si>
  <si>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</si>
  <si>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</si>
  <si>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</si>
  <si>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</si>
  <si>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</si>
  <si>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</si>
  <si>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</si>
  <si>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</si>
  <si>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</si>
  <si>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</si>
  <si>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</si>
  <si>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</si>
  <si>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</si>
  <si>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</si>
  <si>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</si>
  <si>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</si>
  <si>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</si>
  <si>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</si>
  <si>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</si>
  <si>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</si>
  <si>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</si>
  <si>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</si>
  <si>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</si>
  <si>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</si>
  <si>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</si>
  <si>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</si>
  <si>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</si>
  <si>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</si>
  <si>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</si>
  <si>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</si>
  <si>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</si>
  <si>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</si>
  <si>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</si>
  <si>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</si>
  <si>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</si>
  <si>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</si>
  <si>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</si>
  <si>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</si>
  <si>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</si>
  <si>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</si>
  <si>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</si>
  <si>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</si>
  <si>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</si>
  <si>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</si>
  <si>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</si>
  <si>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</si>
  <si>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</si>
  <si>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</si>
  <si>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</si>
  <si>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</si>
  <si>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</si>
  <si>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</si>
  <si>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</si>
  <si>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</si>
  <si>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</si>
  <si>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</si>
  <si>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</si>
  <si>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</si>
  <si>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</si>
  <si>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</si>
  <si>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</si>
  <si>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</si>
  <si>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</si>
  <si>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</si>
  <si>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</si>
  <si>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</si>
  <si>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</si>
  <si>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</si>
  <si>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</si>
  <si>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</si>
  <si>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</si>
  <si>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</si>
  <si>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</si>
  <si>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</si>
  <si>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</si>
  <si>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</si>
  <si>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</si>
  <si>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</si>
  <si>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</si>
  <si>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</si>
  <si>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</si>
  <si>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</si>
  <si>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</si>
  <si>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</si>
  <si>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</si>
  <si>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</si>
  <si>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</si>
  <si>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</si>
  <si>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</si>
  <si>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</si>
  <si>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</si>
  <si>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</si>
  <si>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</si>
  <si>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</si>
  <si>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</si>
  <si>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</si>
  <si>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</si>
  <si>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</si>
  <si>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</si>
  <si>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</si>
  <si>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</si>
  <si>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</si>
  <si>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</si>
  <si>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</si>
  <si>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</si>
  <si>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</si>
  <si>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</si>
  <si>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</si>
  <si>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</si>
  <si>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</si>
  <si>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</si>
  <si>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</si>
  <si>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</si>
  <si>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</si>
  <si>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</si>
  <si>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</si>
  <si>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</si>
  <si>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</si>
  <si>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</si>
  <si>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</si>
  <si>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</si>
  <si>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</si>
  <si>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</si>
  <si>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</si>
  <si>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</si>
  <si>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</si>
  <si>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</si>
  <si>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</si>
  <si>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</si>
  <si>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</si>
  <si>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</si>
  <si>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</si>
  <si>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</si>
  <si>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</si>
  <si>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</si>
  <si>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</si>
  <si>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</si>
  <si>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</si>
  <si>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</si>
  <si>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</si>
  <si>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</si>
  <si>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</si>
  <si>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</si>
  <si>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</si>
  <si>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</si>
  <si>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</si>
  <si>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</si>
  <si>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</si>
  <si>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</si>
  <si>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</si>
  <si>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</si>
  <si>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</si>
  <si>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</si>
  <si>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</si>
  <si>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</si>
  <si>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</si>
  <si>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</si>
  <si>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</si>
  <si>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</si>
  <si>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</si>
  <si>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</si>
  <si>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</si>
  <si>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</si>
  <si>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</si>
  <si>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</si>
  <si>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</si>
  <si>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</si>
  <si>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</si>
  <si>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</si>
  <si>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</si>
  <si>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</si>
  <si>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</si>
  <si>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</si>
  <si>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</si>
  <si>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</si>
  <si>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</si>
  <si>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</si>
  <si>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</si>
  <si>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</si>
  <si>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</si>
  <si>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</si>
  <si>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</si>
  <si>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</si>
  <si>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</si>
  <si>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</si>
  <si>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</si>
  <si>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</si>
  <si>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</si>
  <si>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</si>
  <si>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</si>
  <si>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</si>
  <si>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</si>
  <si>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</si>
  <si>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</si>
  <si>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</si>
  <si>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</si>
  <si>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</si>
  <si>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</si>
  <si>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</si>
  <si>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</si>
  <si>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</si>
  <si>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</si>
  <si>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</si>
  <si>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</si>
  <si>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</si>
  <si>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</si>
  <si>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</si>
  <si>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</si>
  <si>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</si>
  <si>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</si>
  <si>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</si>
  <si>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</si>
  <si>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</si>
  <si>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</si>
  <si>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</si>
  <si>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</si>
  <si>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</si>
  <si>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</si>
  <si>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</si>
  <si>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</si>
  <si>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</si>
  <si>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</si>
  <si>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</si>
  <si>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</si>
  <si>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</si>
  <si>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</si>
  <si>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</si>
  <si>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</si>
  <si>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</si>
  <si>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</si>
  <si>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</si>
  <si>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</si>
  <si>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</si>
  <si>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</si>
  <si>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</si>
  <si>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</si>
  <si>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</si>
  <si>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</si>
  <si>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</si>
  <si>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</si>
  <si>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</si>
  <si>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</si>
  <si>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</si>
  <si>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</si>
  <si>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</si>
  <si>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</si>
  <si>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</si>
  <si>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</si>
  <si>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</si>
  <si>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</si>
  <si>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</si>
  <si>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</si>
  <si>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</si>
  <si>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</si>
  <si>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</si>
  <si>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</si>
  <si>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</si>
  <si>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</si>
  <si>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</si>
  <si>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</si>
  <si>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</si>
  <si>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</si>
  <si>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</si>
  <si>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</si>
  <si>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</si>
  <si>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</si>
  <si>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</si>
  <si>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</si>
  <si>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</si>
  <si>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</si>
  <si>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</si>
  <si>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</si>
  <si>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</si>
  <si>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</si>
  <si>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</si>
  <si>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</si>
  <si>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</si>
  <si>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</si>
  <si>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</si>
  <si>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</si>
  <si>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</si>
  <si>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</si>
  <si>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</si>
  <si>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</si>
  <si>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</si>
  <si>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</si>
  <si>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</si>
  <si>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</si>
  <si>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</si>
  <si>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</si>
  <si>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</si>
  <si>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</si>
  <si>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</si>
  <si>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</si>
  <si>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</si>
  <si>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</si>
  <si>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</si>
  <si>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</si>
  <si>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</si>
  <si>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</si>
  <si>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</si>
  <si>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</si>
  <si>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</si>
  <si>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</si>
  <si>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</si>
  <si>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</si>
  <si>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</si>
  <si>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</si>
  <si>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</si>
  <si>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</si>
  <si>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</si>
  <si>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</si>
  <si>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</si>
  <si>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</si>
  <si>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</si>
  <si>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</si>
  <si>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</si>
  <si>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</si>
  <si>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</si>
  <si>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</si>
  <si>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</si>
  <si>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</si>
  <si>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</si>
  <si>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</si>
  <si>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</si>
  <si>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</si>
  <si>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</si>
  <si>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</si>
  <si>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</si>
  <si>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</si>
  <si>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</si>
  <si>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</si>
  <si>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</si>
  <si>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</si>
  <si>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</si>
  <si>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</si>
  <si>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</si>
  <si>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</si>
  <si>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</si>
  <si>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</si>
  <si>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</si>
  <si>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</si>
  <si>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</si>
  <si>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</si>
  <si>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</si>
  <si>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</si>
  <si>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</si>
  <si>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</si>
  <si>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</si>
  <si>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</si>
  <si>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</si>
  <si>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</si>
  <si>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</si>
  <si>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</si>
  <si>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</si>
  <si>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</si>
  <si>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</si>
  <si>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</si>
  <si>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</si>
  <si>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</si>
  <si>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</si>
  <si>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</si>
  <si>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</si>
  <si>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</si>
  <si>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</si>
  <si>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</si>
  <si>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</si>
  <si>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</si>
  <si>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</si>
  <si>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</si>
  <si>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</si>
  <si>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</si>
  <si>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</si>
  <si>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</si>
  <si>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</si>
  <si>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</si>
  <si>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</si>
  <si>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</si>
  <si>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</si>
  <si>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</si>
  <si>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</si>
  <si>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</si>
  <si>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</si>
  <si>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</si>
  <si>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</si>
  <si>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</si>
  <si>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</si>
  <si>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</si>
  <si>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</si>
  <si>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</si>
  <si>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</si>
  <si>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</si>
  <si>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</si>
  <si>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</si>
  <si>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</si>
  <si>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</si>
  <si>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</si>
  <si>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</si>
  <si>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</si>
  <si>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</si>
  <si>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</si>
  <si>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</si>
  <si>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</si>
  <si>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</si>
  <si>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</si>
  <si>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</si>
  <si>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</si>
  <si>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</si>
  <si>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</si>
  <si>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</si>
  <si>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</si>
  <si>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</si>
  <si>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</si>
  <si>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</si>
  <si>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</si>
  <si>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</si>
  <si>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</si>
  <si>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</si>
  <si>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</si>
  <si>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</si>
  <si>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</si>
  <si>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</si>
  <si>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</si>
  <si>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</si>
  <si>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</si>
  <si>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</si>
  <si>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</si>
  <si>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</si>
  <si>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</si>
  <si>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</si>
  <si>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</si>
  <si>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</si>
  <si>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</si>
  <si>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</si>
  <si>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</si>
  <si>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</si>
  <si>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</si>
  <si>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</si>
  <si>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</si>
  <si>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</si>
  <si>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</si>
  <si>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</si>
  <si>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</si>
  <si>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</si>
  <si>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</si>
  <si>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</si>
  <si>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</si>
  <si>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</si>
  <si>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</si>
  <si>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</si>
  <si>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</si>
  <si>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</si>
  <si>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</si>
  <si>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</si>
  <si>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</si>
  <si>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</si>
  <si>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</si>
  <si>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</si>
  <si>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</si>
  <si>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</si>
  <si>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</si>
  <si>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</si>
  <si>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</si>
  <si>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</si>
  <si>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</si>
  <si>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</si>
  <si>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</si>
  <si>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</si>
  <si>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</si>
  <si>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</si>
  <si>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</si>
  <si>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</si>
  <si>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</si>
  <si>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</si>
  <si>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</si>
  <si>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</si>
  <si>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</si>
  <si>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</si>
  <si>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</si>
  <si>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</si>
  <si>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</si>
  <si>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</si>
  <si>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</si>
  <si>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</si>
  <si>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</si>
  <si>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</si>
  <si>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</si>
  <si>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</si>
  <si>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</si>
  <si>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</si>
  <si>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</si>
  <si>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</si>
  <si>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</si>
  <si>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</si>
  <si>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</si>
  <si>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</si>
  <si>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</si>
  <si>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</si>
  <si>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</si>
  <si>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</si>
  <si>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</si>
  <si>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</si>
  <si>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</si>
  <si>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</si>
  <si>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</si>
  <si>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</si>
  <si>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</si>
  <si>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</si>
  <si>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</si>
  <si>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</si>
  <si>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</si>
  <si>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</si>
  <si>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</si>
  <si>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</si>
  <si>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</si>
  <si>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</si>
  <si>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</si>
  <si>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</si>
  <si>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</si>
  <si>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</si>
  <si>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</si>
  <si>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</si>
  <si>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</si>
  <si>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</si>
  <si>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</si>
  <si>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</si>
  <si>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</si>
  <si>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</si>
  <si>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</si>
  <si>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</si>
  <si>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</si>
  <si>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</si>
  <si>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</si>
  <si>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</si>
  <si>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</si>
  <si>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</si>
  <si>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</si>
  <si>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</si>
  <si>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</si>
  <si>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</si>
  <si>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</si>
  <si>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</si>
  <si>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</si>
  <si>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</si>
  <si>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</si>
  <si>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</si>
  <si>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</si>
  <si>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</si>
  <si>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</si>
  <si>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</si>
  <si>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</si>
  <si>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</si>
  <si>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</si>
  <si>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</si>
  <si>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</si>
  <si>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</si>
  <si>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</si>
  <si>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</si>
  <si>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</si>
  <si>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</si>
  <si>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</si>
  <si>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</si>
  <si>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</si>
  <si>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</si>
  <si>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</si>
  <si>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</si>
  <si>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</si>
  <si>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</si>
  <si>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</si>
  <si>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</si>
  <si>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</si>
  <si>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</si>
  <si>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</si>
  <si>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</si>
  <si>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</si>
  <si>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</si>
  <si>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</si>
  <si>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</si>
  <si>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</si>
  <si>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</si>
  <si>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</si>
  <si>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</si>
  <si>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</si>
  <si>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</si>
  <si>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</si>
  <si>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</si>
  <si>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</si>
  <si>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</si>
  <si>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</si>
  <si>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</si>
  <si>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</si>
  <si>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</si>
  <si>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</si>
  <si>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</si>
  <si>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</si>
  <si>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</si>
  <si>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</si>
  <si>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</si>
  <si>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</si>
  <si>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</si>
  <si>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</si>
  <si>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</si>
  <si>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</si>
  <si>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</si>
  <si>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</si>
  <si>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</si>
  <si>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</si>
  <si>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</si>
  <si>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</si>
  <si>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</si>
  <si>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</si>
  <si>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</si>
  <si>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</si>
  <si>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</si>
  <si>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</si>
  <si>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</si>
  <si>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</si>
  <si>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</si>
  <si>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</si>
  <si>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</si>
  <si>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</si>
  <si>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</si>
  <si>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</si>
  <si>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</si>
  <si>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</si>
  <si>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</si>
  <si>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</si>
  <si>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</si>
  <si>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</si>
  <si>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</si>
  <si>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</si>
  <si>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</si>
  <si>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</si>
  <si>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</si>
  <si>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</si>
  <si>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</si>
  <si>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</si>
  <si>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</si>
  <si>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</si>
  <si>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</si>
  <si>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</si>
  <si>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</si>
  <si>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</si>
  <si>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</si>
  <si>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</si>
  <si>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</si>
  <si>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</si>
  <si>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</si>
  <si>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</si>
  <si>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</si>
  <si>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</si>
  <si>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</si>
  <si>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</si>
  <si>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</si>
  <si>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</si>
  <si>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</si>
  <si>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</si>
  <si>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</si>
  <si>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</si>
  <si>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</si>
  <si>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</si>
  <si>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</si>
  <si>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</si>
  <si>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</si>
  <si>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</si>
  <si>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</si>
  <si>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</si>
  <si>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</si>
  <si>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</si>
  <si>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</si>
  <si>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</si>
  <si>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</si>
  <si>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</si>
  <si>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</si>
  <si>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</si>
  <si>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</si>
  <si>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</si>
  <si>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</si>
  <si>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</si>
  <si>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</si>
  <si>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</si>
  <si>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</si>
  <si>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</si>
  <si>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</si>
  <si>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</si>
  <si>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</si>
  <si>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</si>
  <si>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</si>
  <si>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</si>
  <si>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</si>
  <si>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</si>
  <si>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</si>
  <si>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</si>
  <si>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</si>
  <si>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</si>
  <si>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</si>
  <si>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</si>
  <si>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</si>
  <si>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</si>
  <si>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</si>
  <si>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</si>
  <si>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</si>
  <si>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</si>
  <si>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</si>
  <si>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</si>
  <si>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</si>
  <si>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</si>
  <si>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</si>
  <si>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</si>
  <si>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</si>
  <si>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</si>
  <si>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</si>
  <si>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</si>
  <si>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</si>
  <si>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</si>
  <si>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</si>
  <si>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</si>
  <si>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</si>
  <si>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</si>
  <si>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</si>
  <si>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</si>
  <si>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</si>
  <si>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</si>
  <si>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</si>
  <si>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</si>
  <si>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</si>
  <si>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</si>
  <si>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</si>
  <si>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</si>
  <si>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</si>
  <si>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</si>
  <si>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</si>
  <si>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</si>
  <si>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</si>
  <si>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</si>
  <si>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</si>
  <si>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</si>
  <si>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</si>
  <si>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</si>
  <si>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</si>
  <si>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</si>
  <si>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</si>
  <si>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</si>
  <si>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</si>
  <si>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</si>
  <si>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</si>
  <si>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</si>
  <si>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</si>
  <si>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</si>
  <si>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</si>
  <si>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</si>
  <si>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</si>
  <si>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</si>
  <si>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</si>
  <si>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</si>
  <si>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</si>
  <si>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</si>
  <si>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</si>
  <si>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</si>
  <si>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</si>
  <si>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</si>
  <si>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</si>
  <si>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</si>
  <si>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</si>
  <si>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</si>
  <si>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</si>
  <si>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</si>
  <si>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</si>
  <si>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</si>
  <si>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</si>
  <si>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</si>
  <si>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</si>
  <si>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</si>
  <si>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</si>
  <si>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</si>
  <si>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</si>
  <si>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</si>
  <si>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</si>
  <si>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</si>
  <si>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</si>
  <si>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</si>
  <si>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</si>
  <si>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</si>
  <si>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</si>
  <si>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</si>
  <si>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</si>
  <si>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</si>
  <si>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</si>
  <si>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</si>
  <si>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</si>
  <si>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</si>
  <si>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</si>
  <si>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</si>
  <si>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</si>
  <si>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</si>
  <si>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</si>
  <si>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</si>
  <si>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</si>
  <si>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</si>
  <si>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</si>
  <si>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</si>
  <si>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</si>
  <si>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</si>
  <si>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</si>
  <si>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</si>
  <si>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</si>
  <si>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</si>
  <si>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</si>
  <si>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</si>
  <si>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</si>
  <si>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</si>
  <si>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</si>
  <si>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</si>
  <si>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</si>
  <si>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</si>
  <si>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</si>
  <si>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</si>
  <si>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</si>
  <si>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</si>
  <si>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</si>
  <si>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</si>
  <si>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</si>
  <si>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</si>
  <si>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</si>
  <si>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</si>
  <si>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</si>
  <si>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</si>
  <si>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</si>
  <si>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</si>
  <si>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</si>
  <si>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</si>
  <si>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</si>
  <si>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</si>
  <si>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</si>
  <si>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</si>
  <si>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</si>
  <si>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</si>
  <si>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</si>
  <si>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</si>
  <si>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</si>
  <si>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</si>
  <si>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</si>
  <si>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</si>
  <si>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</si>
  <si>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</si>
  <si>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</si>
  <si>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</si>
  <si>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</si>
  <si>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</si>
  <si>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</si>
  <si>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</si>
  <si>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</si>
  <si>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</si>
  <si>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</si>
  <si>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</si>
  <si>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</si>
  <si>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</si>
  <si>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</si>
  <si>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</si>
  <si>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</si>
  <si>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</si>
  <si>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</si>
  <si>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</si>
  <si>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</si>
  <si>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</si>
  <si>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</si>
  <si>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</si>
  <si>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</si>
  <si>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</si>
  <si>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</si>
  <si>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</si>
  <si>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</si>
  <si>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</si>
  <si>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</si>
  <si>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</si>
  <si>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</si>
  <si>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</si>
  <si>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</si>
  <si>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</si>
  <si>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</si>
  <si>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</si>
  <si>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</si>
  <si>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</si>
  <si>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</si>
  <si>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</si>
  <si>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</si>
  <si>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</si>
  <si>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</si>
  <si>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</si>
  <si>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</si>
  <si>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</si>
  <si>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</si>
  <si>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</si>
  <si>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</si>
  <si>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</si>
  <si>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</si>
  <si>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</si>
  <si>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</si>
  <si>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</si>
  <si>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</si>
  <si>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</si>
  <si>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</si>
  <si>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</si>
  <si>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</si>
  <si>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</si>
  <si>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</si>
  <si>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</si>
  <si>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</si>
  <si>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</si>
  <si>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</si>
  <si>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</si>
  <si>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</si>
  <si>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</si>
  <si>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</si>
  <si>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</si>
  <si>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</si>
  <si>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</si>
  <si>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</si>
  <si>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</si>
  <si>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</si>
  <si>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</si>
  <si>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</si>
  <si>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</si>
  <si>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</si>
  <si>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</si>
  <si>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</si>
  <si>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</si>
  <si>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</si>
  <si>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</si>
  <si>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</si>
  <si>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</si>
  <si>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</si>
  <si>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</si>
  <si>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</si>
  <si>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</si>
  <si>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</si>
  <si>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</si>
  <si>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</si>
  <si>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</si>
  <si>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</si>
  <si>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</si>
  <si>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</si>
  <si>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</si>
  <si>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</si>
  <si>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</si>
  <si>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</si>
  <si>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</si>
  <si>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</si>
  <si>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</si>
  <si>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</si>
  <si>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</si>
  <si>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</si>
  <si>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</si>
  <si>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</si>
  <si>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</si>
  <si>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</si>
  <si>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</si>
  <si>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</si>
  <si>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</si>
  <si>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</si>
  <si>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</si>
  <si>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</si>
  <si>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</si>
  <si>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</si>
  <si>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</si>
  <si>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</si>
  <si>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</si>
  <si>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</si>
  <si>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</si>
  <si>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</si>
  <si>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</si>
  <si>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</si>
  <si>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</si>
  <si>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</si>
  <si>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</si>
  <si>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</si>
  <si>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</si>
  <si>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</si>
  <si>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</si>
  <si>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</si>
  <si>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</si>
  <si>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</si>
  <si>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</si>
  <si>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</si>
  <si>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</si>
  <si>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</si>
  <si>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</si>
  <si>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</si>
  <si>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</si>
  <si>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</si>
  <si>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</si>
  <si>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</si>
  <si>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</si>
  <si>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</si>
  <si>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</si>
  <si>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</si>
  <si>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</si>
  <si>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</si>
  <si>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</si>
  <si>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</si>
  <si>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</si>
  <si>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</si>
  <si>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</si>
  <si>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</si>
  <si>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</si>
  <si>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</si>
  <si>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</si>
  <si>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</si>
  <si>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</si>
  <si>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</si>
  <si>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</si>
  <si>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</si>
  <si>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</si>
  <si>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</si>
  <si>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</si>
  <si>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</si>
  <si>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</si>
  <si>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</si>
  <si>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</si>
  <si>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</si>
  <si>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</si>
  <si>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</si>
  <si>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</si>
  <si>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</si>
  <si>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</si>
  <si>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</si>
  <si>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</si>
  <si>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</si>
  <si>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</si>
  <si>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</si>
  <si>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</si>
  <si>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</si>
  <si>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</si>
  <si>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</si>
  <si>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</si>
  <si>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</si>
  <si>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</si>
  <si>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</si>
  <si>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</si>
  <si>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</si>
  <si>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</si>
  <si>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</si>
  <si>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</si>
  <si>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</si>
  <si>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</si>
  <si>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</si>
  <si>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</si>
  <si>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</si>
  <si>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</si>
  <si>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</si>
  <si>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</si>
  <si>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</si>
  <si>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</si>
  <si>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</si>
  <si>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</si>
  <si>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</si>
  <si>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</si>
  <si>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</si>
  <si>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</si>
  <si>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</si>
  <si>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</si>
  <si>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</si>
  <si>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</si>
  <si>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</si>
  <si>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</si>
  <si>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</si>
  <si>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</si>
  <si>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</si>
  <si>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</si>
  <si>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</si>
  <si>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</si>
  <si>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</si>
  <si>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</si>
  <si>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</si>
  <si>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</si>
  <si>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</si>
  <si>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</si>
  <si>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</si>
  <si>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</si>
  <si>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</si>
  <si>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</si>
  <si>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</si>
  <si>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</si>
  <si>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</si>
  <si>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</si>
  <si>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</si>
  <si>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</si>
  <si>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</si>
  <si>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</si>
  <si>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</si>
  <si>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</si>
  <si>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</si>
  <si>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</si>
  <si>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</si>
  <si>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</si>
  <si>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</si>
  <si>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</si>
  <si>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</si>
  <si>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</si>
  <si>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</si>
  <si>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</si>
  <si>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</si>
  <si>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</si>
  <si>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</si>
  <si>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</si>
  <si>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</si>
  <si>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</si>
  <si>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</si>
  <si>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</si>
  <si>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</si>
  <si>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</si>
  <si>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</si>
  <si>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</si>
  <si>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</si>
  <si>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</si>
  <si>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</si>
  <si>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</si>
  <si>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</si>
  <si>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</si>
  <si>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</si>
  <si>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</si>
  <si>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</si>
  <si>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</si>
  <si>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</si>
  <si>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</si>
  <si>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</si>
  <si>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</si>
  <si>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</si>
  <si>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</si>
  <si>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</si>
  <si>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</si>
  <si>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</si>
  <si>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</si>
  <si>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</si>
  <si>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</si>
  <si>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</si>
  <si>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</si>
  <si>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</si>
  <si>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</si>
  <si>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</si>
  <si>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</si>
  <si>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</si>
  <si>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</si>
  <si>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</si>
  <si>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</si>
  <si>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</si>
  <si>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</si>
  <si>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</si>
  <si>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</si>
  <si>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</si>
  <si>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</si>
  <si>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</si>
  <si>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</si>
  <si>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</si>
  <si>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</si>
  <si>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</si>
  <si>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</si>
  <si>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</si>
  <si>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</si>
  <si>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</si>
  <si>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</si>
  <si>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</si>
  <si>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</si>
  <si>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</si>
  <si>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</si>
  <si>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</si>
  <si>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</si>
  <si>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</si>
  <si>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</si>
  <si>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</si>
  <si>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</si>
  <si>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</si>
  <si>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</si>
  <si>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</si>
  <si>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</si>
  <si>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</si>
  <si>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</si>
  <si>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</si>
  <si>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</si>
  <si>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</si>
  <si>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</si>
  <si>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</si>
  <si>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</si>
  <si>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</si>
  <si>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</si>
  <si>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</si>
  <si>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</si>
  <si>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</si>
  <si>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</si>
  <si>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</si>
  <si>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</si>
  <si>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</si>
  <si>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</si>
  <si>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</si>
  <si>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</si>
  <si>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</si>
  <si>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</si>
  <si>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</si>
  <si>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</si>
  <si>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</si>
  <si>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</si>
  <si>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</si>
  <si>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</si>
  <si>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</si>
  <si>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</si>
  <si>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</si>
  <si>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</si>
  <si>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</si>
  <si>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</si>
  <si>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</si>
  <si>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</si>
  <si>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</si>
  <si>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</si>
  <si>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</si>
  <si>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</si>
  <si>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</si>
  <si>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</si>
  <si>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</si>
  <si>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</si>
  <si>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</si>
  <si>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</si>
  <si>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</si>
  <si>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</si>
  <si>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</si>
  <si>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</si>
  <si>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</si>
  <si>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</si>
  <si>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</si>
  <si>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</si>
  <si>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</si>
  <si>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</si>
  <si>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</si>
  <si>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</si>
  <si>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</si>
  <si>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</si>
  <si>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</si>
  <si>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</si>
  <si>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</si>
  <si>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</si>
  <si>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</si>
  <si>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</si>
  <si>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</si>
  <si>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</si>
  <si>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</si>
  <si>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</si>
  <si>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</si>
  <si>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</si>
  <si>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</si>
  <si>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</si>
  <si>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</si>
  <si>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</si>
  <si>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</si>
  <si>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</si>
  <si>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</si>
  <si>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</si>
  <si>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</si>
  <si>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</si>
  <si>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</si>
  <si>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</si>
  <si>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</si>
  <si>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</si>
  <si>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</si>
  <si>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</si>
  <si>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</si>
  <si>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</si>
  <si>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</si>
  <si>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</si>
  <si>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</si>
  <si>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</si>
  <si>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</si>
  <si>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</si>
  <si>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</si>
  <si>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</si>
  <si>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</si>
  <si>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</si>
  <si>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</si>
  <si>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</si>
  <si>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</si>
  <si>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</si>
  <si>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</si>
  <si>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</si>
  <si>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</si>
  <si>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</si>
  <si>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</si>
  <si>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</si>
  <si>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</si>
  <si>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</si>
  <si>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</si>
  <si>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</si>
  <si>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</si>
  <si>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</si>
  <si>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</si>
  <si>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</si>
  <si>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</si>
  <si>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</si>
  <si>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</si>
  <si>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</si>
  <si>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</si>
  <si>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</si>
  <si>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</si>
  <si>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</si>
  <si>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</si>
  <si>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</si>
  <si>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</si>
  <si>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</si>
  <si>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</si>
  <si>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</si>
  <si>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</si>
  <si>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</si>
  <si>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</si>
  <si>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</si>
  <si>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</si>
  <si>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</si>
  <si>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</si>
  <si>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</si>
  <si>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</si>
  <si>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</si>
  <si>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</si>
  <si>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</si>
  <si>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</si>
  <si>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</si>
  <si>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</si>
  <si>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</si>
  <si>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</si>
  <si>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</si>
  <si>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</si>
  <si>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</si>
  <si>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</si>
  <si>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</si>
  <si>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</si>
  <si>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</si>
  <si>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</si>
  <si>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</si>
  <si>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</si>
  <si>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</si>
  <si>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</si>
  <si>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</si>
  <si>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</si>
  <si>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</si>
  <si>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</si>
  <si>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</si>
  <si>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</si>
  <si>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</si>
  <si>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</si>
  <si>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</si>
  <si>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</si>
  <si>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</si>
  <si>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</si>
  <si>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</si>
  <si>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</si>
  <si>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</si>
  <si>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</si>
  <si>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</si>
  <si>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</si>
  <si>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</si>
  <si>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</si>
  <si>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</si>
  <si>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</si>
  <si>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</si>
  <si>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</si>
  <si>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</si>
  <si>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</si>
  <si>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</si>
  <si>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</si>
  <si>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</si>
  <si>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</si>
  <si>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</si>
  <si>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</si>
  <si>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</si>
  <si>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</si>
  <si>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</si>
  <si>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</si>
  <si>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</si>
  <si>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</si>
  <si>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</si>
  <si>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</si>
  <si>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</si>
  <si>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</si>
  <si>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</si>
  <si>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</si>
  <si>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</si>
  <si>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</si>
  <si>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</si>
  <si>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</si>
  <si>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</si>
  <si>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</si>
  <si>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</si>
  <si>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</si>
  <si>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</si>
  <si>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</si>
  <si>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</si>
  <si>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</si>
  <si>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</si>
  <si>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</si>
  <si>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</si>
  <si>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</si>
  <si>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</si>
  <si>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</si>
  <si>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</si>
  <si>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</si>
  <si>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</si>
  <si>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</si>
  <si>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</si>
  <si>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</si>
  <si>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</si>
  <si>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</si>
  <si>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</si>
  <si>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</si>
  <si>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</si>
  <si>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</si>
  <si>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</si>
  <si>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</si>
  <si>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</si>
  <si>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</si>
  <si>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</si>
  <si>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</si>
  <si>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</si>
  <si>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</si>
  <si>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</si>
  <si>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</si>
  <si>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</si>
  <si>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</si>
  <si>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</si>
  <si>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</si>
  <si>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</si>
  <si>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</si>
  <si>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</si>
  <si>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</si>
  <si>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</si>
  <si>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</si>
  <si>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</si>
  <si>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</si>
  <si>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</si>
  <si>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</si>
  <si>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</si>
  <si>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</si>
  <si>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</si>
  <si>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</si>
  <si>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</si>
  <si>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</si>
  <si>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</si>
  <si>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</si>
  <si>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</si>
  <si>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</si>
  <si>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</si>
  <si>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</si>
  <si>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</si>
  <si>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</si>
  <si>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</si>
  <si>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</si>
  <si>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</si>
  <si>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</si>
  <si>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</si>
  <si>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</si>
  <si>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</si>
  <si>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</si>
  <si>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</si>
  <si>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</si>
  <si>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</si>
  <si>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</si>
  <si>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</si>
  <si>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</si>
  <si>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</si>
  <si>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</si>
  <si>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</si>
  <si>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</si>
  <si>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</si>
  <si>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</si>
  <si>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</si>
  <si>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</si>
  <si>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</si>
  <si>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</si>
  <si>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</si>
  <si>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</si>
  <si>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</si>
  <si>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</si>
  <si>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</si>
  <si>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</si>
  <si>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</si>
  <si>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</si>
  <si>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</si>
  <si>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</si>
  <si>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</si>
  <si>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</si>
  <si>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</si>
  <si>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</si>
  <si>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</si>
  <si>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</si>
  <si>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</si>
  <si>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</si>
  <si>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</si>
  <si>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</si>
  <si>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</si>
  <si>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</si>
  <si>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</si>
  <si>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</si>
  <si>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</si>
  <si>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</si>
  <si>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</si>
  <si>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</si>
  <si>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</si>
  <si>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</si>
  <si>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</si>
  <si>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</si>
  <si>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</si>
  <si>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</si>
  <si>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</si>
  <si>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</si>
  <si>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</si>
  <si>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</si>
  <si>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</si>
  <si>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</si>
  <si>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</si>
  <si>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</si>
  <si>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</si>
  <si>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</si>
  <si>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</si>
  <si>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</si>
  <si>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</si>
  <si>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</si>
  <si>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</si>
  <si>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</si>
  <si>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</si>
  <si>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</si>
  <si>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</si>
  <si>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</si>
  <si>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</si>
  <si>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</si>
  <si>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</si>
  <si>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</si>
  <si>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</si>
  <si>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</si>
  <si>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</si>
  <si>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</si>
  <si>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</si>
  <si>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</si>
  <si>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</si>
  <si>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</si>
  <si>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</si>
  <si>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</si>
  <si>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</si>
  <si>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</si>
  <si>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</si>
  <si>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</si>
  <si>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</si>
  <si>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</si>
  <si>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</si>
  <si>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</si>
  <si>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</si>
  <si>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</si>
  <si>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</si>
  <si>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</si>
  <si>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</si>
  <si>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</si>
  <si>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</si>
  <si>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</si>
  <si>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</si>
  <si>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</si>
  <si>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</si>
  <si>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</si>
  <si>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</si>
  <si>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</si>
  <si>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</si>
  <si>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</si>
  <si>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</si>
  <si>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</si>
  <si>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</si>
  <si>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</si>
  <si>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</si>
  <si>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</si>
  <si>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</si>
  <si>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</si>
  <si>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</si>
  <si>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</si>
  <si>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</si>
  <si>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</si>
  <si>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</si>
  <si>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</si>
  <si>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</si>
  <si>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</si>
  <si>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</si>
  <si>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</si>
  <si>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</si>
  <si>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</si>
  <si>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</si>
  <si>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</si>
  <si>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</si>
  <si>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</si>
  <si>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</si>
  <si>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</si>
  <si>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</si>
  <si>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</si>
  <si>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</si>
  <si>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</si>
  <si>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</si>
  <si>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</si>
  <si>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</si>
  <si>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</si>
  <si>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</si>
  <si>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</si>
  <si>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</si>
  <si>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</si>
  <si>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</si>
  <si>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</si>
  <si>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</si>
  <si>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</si>
  <si>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</si>
  <si>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</si>
  <si>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</si>
  <si>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</si>
  <si>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</si>
  <si>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</si>
  <si>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</si>
  <si>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</si>
  <si>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</si>
  <si>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</si>
  <si>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</si>
  <si>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</si>
  <si>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</si>
  <si>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</si>
  <si>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</si>
  <si>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</si>
  <si>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</si>
  <si>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</si>
  <si>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</si>
  <si>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</si>
  <si>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</si>
  <si>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</si>
  <si>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</si>
  <si>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</si>
  <si>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</si>
  <si>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</si>
  <si>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</si>
  <si>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</si>
  <si>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</si>
  <si>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</si>
  <si>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</si>
  <si>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</si>
  <si>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</si>
  <si>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</si>
  <si>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</si>
  <si>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</si>
  <si>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</si>
  <si>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</si>
  <si>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</si>
  <si>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</si>
  <si>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</si>
  <si>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</si>
  <si>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</si>
  <si>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</si>
  <si>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</si>
  <si>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</si>
  <si>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</si>
  <si>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</si>
  <si>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</si>
  <si>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</si>
  <si>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</si>
  <si>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</si>
  <si>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</si>
  <si>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</si>
  <si>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</si>
  <si>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</si>
  <si>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</si>
  <si>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</si>
  <si>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</si>
  <si>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</si>
  <si>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</si>
  <si>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</si>
  <si>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</si>
  <si>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</si>
  <si>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</si>
  <si>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</si>
  <si>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</si>
  <si>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</si>
  <si>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</si>
  <si>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</si>
  <si>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</si>
  <si>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</si>
  <si>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</si>
  <si>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</si>
  <si>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</si>
  <si>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</si>
  <si>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</si>
  <si>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</si>
  <si>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</si>
  <si>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</si>
  <si>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</si>
  <si>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</si>
  <si>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</si>
  <si>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</si>
  <si>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</si>
  <si>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</si>
  <si>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</si>
  <si>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</si>
  <si>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</si>
  <si>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</si>
  <si>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</si>
  <si>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</si>
  <si>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</si>
  <si>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</si>
  <si>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</si>
  <si>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</si>
  <si>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</si>
  <si>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</si>
  <si>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</si>
  <si>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</si>
  <si>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</si>
  <si>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</si>
  <si>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</si>
  <si>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</si>
  <si>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</si>
  <si>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</si>
  <si>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</si>
  <si>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</si>
  <si>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</si>
  <si>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</si>
  <si>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</si>
  <si>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</si>
  <si>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</si>
  <si>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</si>
  <si>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</si>
  <si>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</si>
  <si>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</si>
  <si>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</si>
  <si>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</si>
  <si>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</si>
  <si>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</si>
  <si>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</si>
  <si>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</si>
  <si>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</si>
  <si>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</si>
  <si>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</si>
  <si>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</si>
  <si>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</si>
  <si>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</si>
  <si>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</si>
  <si>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</si>
  <si>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</si>
  <si>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</si>
  <si>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</si>
  <si>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</si>
  <si>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</si>
  <si>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</si>
  <si>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</si>
  <si>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</si>
  <si>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</si>
  <si>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</si>
  <si>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</si>
  <si>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</si>
  <si>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</si>
  <si>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</si>
  <si>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</si>
  <si>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</si>
  <si>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</si>
  <si>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</si>
  <si>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</si>
  <si>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</si>
  <si>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</si>
  <si>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</si>
  <si>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</si>
  <si>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</si>
  <si>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</si>
  <si>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</si>
  <si>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</si>
  <si>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</si>
  <si>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</si>
  <si>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</si>
  <si>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</si>
  <si>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</si>
  <si>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</si>
  <si>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</si>
  <si>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</si>
  <si>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</si>
  <si>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</si>
  <si>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</si>
  <si>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</si>
  <si>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</si>
  <si>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</si>
  <si>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</si>
  <si>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</si>
  <si>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</si>
  <si>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</si>
  <si>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</si>
  <si>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</si>
  <si>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</si>
  <si>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</si>
  <si>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</si>
  <si>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</si>
  <si>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</si>
  <si>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</si>
  <si>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</si>
  <si>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</si>
  <si>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</si>
  <si>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</si>
  <si>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</si>
  <si>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</si>
  <si>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</si>
  <si>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</si>
  <si>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</si>
  <si>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</si>
  <si>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</si>
  <si>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</si>
  <si>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</si>
  <si>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</si>
  <si>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</si>
  <si>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</si>
  <si>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</si>
  <si>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</si>
  <si>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</si>
  <si>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</si>
  <si>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</si>
  <si>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</si>
  <si>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</si>
  <si>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</si>
  <si>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</si>
  <si>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</si>
  <si>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</si>
  <si>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</si>
  <si>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</si>
  <si>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</si>
  <si>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</si>
  <si>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</si>
  <si>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</si>
  <si>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</si>
  <si>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</si>
  <si>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</si>
  <si>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</si>
  <si>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</si>
  <si>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</si>
  <si>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</si>
  <si>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</si>
  <si>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</si>
  <si>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</si>
  <si>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</si>
  <si>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</si>
  <si>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</si>
  <si>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</si>
  <si>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</si>
  <si>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</si>
  <si>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</si>
  <si>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</si>
  <si>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</si>
  <si>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</si>
  <si>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</si>
  <si>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</si>
  <si>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</si>
  <si>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</si>
  <si>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</si>
  <si>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</si>
  <si>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</si>
  <si>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</si>
  <si>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</si>
  <si>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</si>
  <si>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</si>
  <si>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</si>
  <si>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</si>
  <si>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</si>
  <si>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</si>
  <si>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</si>
  <si>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</si>
  <si>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</si>
  <si>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</si>
  <si>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</si>
  <si>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</si>
  <si>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</si>
  <si>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</si>
  <si>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</si>
  <si>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</si>
  <si>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</si>
  <si>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</si>
  <si>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</si>
  <si>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</si>
  <si>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</si>
  <si>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</si>
  <si>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</si>
  <si>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</si>
  <si>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</si>
  <si>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</si>
  <si>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</si>
  <si>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</si>
  <si>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</si>
  <si>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</si>
  <si>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</si>
  <si>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</si>
  <si>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</si>
  <si>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</si>
  <si>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</si>
  <si>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</si>
  <si>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</si>
  <si>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</si>
  <si>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</si>
  <si>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</si>
  <si>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</si>
  <si>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</si>
  <si>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</si>
  <si>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</si>
  <si>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</si>
  <si>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</si>
  <si>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</si>
  <si>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</si>
  <si>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</si>
  <si>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</si>
  <si>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</si>
  <si>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</si>
  <si>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</si>
  <si>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</si>
  <si>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</si>
  <si>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</si>
  <si>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</si>
  <si>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</si>
  <si>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</si>
  <si>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</si>
  <si>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</si>
  <si>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</si>
  <si>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</si>
  <si>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</si>
  <si>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</si>
  <si>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</si>
  <si>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</si>
  <si>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</si>
  <si>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</si>
  <si>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</si>
  <si>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</si>
  <si>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</si>
  <si>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</si>
  <si>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</si>
  <si>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</si>
  <si>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</si>
  <si>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</si>
  <si>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</si>
  <si>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</si>
  <si>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</si>
  <si>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</si>
  <si>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</si>
  <si>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</si>
  <si>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</si>
  <si>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</si>
  <si>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</si>
  <si>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</si>
  <si>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</si>
  <si>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</si>
  <si>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</si>
  <si>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</si>
  <si>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</si>
  <si>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</si>
  <si>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</si>
  <si>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</si>
  <si>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</si>
  <si>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</si>
  <si>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</si>
  <si>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</si>
  <si>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</si>
  <si>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</si>
  <si>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</si>
  <si>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</si>
  <si>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</si>
  <si>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</si>
  <si>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</si>
  <si>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</si>
  <si>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</si>
  <si>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</si>
  <si>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</si>
  <si>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</si>
  <si>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</si>
  <si>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</si>
  <si>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</si>
  <si>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</si>
  <si>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</si>
  <si>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</si>
  <si>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</si>
  <si>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</si>
  <si>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</si>
  <si>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</si>
  <si>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</si>
  <si>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</si>
  <si>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</si>
  <si>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</si>
  <si>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</si>
  <si>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</si>
  <si>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</si>
  <si>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</si>
  <si>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</si>
  <si>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</si>
  <si>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</si>
  <si>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</si>
  <si>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</si>
  <si>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</si>
  <si>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</si>
  <si>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</si>
  <si>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</si>
  <si>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</si>
  <si>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</si>
  <si>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</si>
  <si>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</si>
  <si>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</si>
  <si>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</si>
  <si>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</si>
  <si>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</si>
  <si>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</si>
  <si>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</si>
  <si>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</si>
  <si>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</si>
  <si>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</si>
  <si>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</si>
  <si>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</si>
  <si>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</si>
  <si>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</si>
  <si>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</si>
  <si>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</si>
  <si>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</si>
  <si>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</si>
  <si>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</si>
  <si>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</si>
  <si>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</si>
  <si>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</si>
  <si>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</si>
  <si>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</si>
  <si>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</si>
  <si>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</si>
  <si>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</si>
  <si>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</si>
  <si>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</si>
  <si>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</si>
  <si>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</si>
  <si>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</si>
  <si>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</si>
  <si>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</si>
  <si>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</si>
  <si>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</si>
  <si>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</si>
  <si>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</si>
  <si>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</si>
  <si>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</si>
  <si>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</si>
  <si>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</si>
  <si>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</si>
  <si>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</si>
  <si>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</si>
  <si>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</si>
  <si>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</si>
  <si>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</si>
  <si>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</si>
  <si>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</si>
  <si>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</si>
  <si>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</si>
  <si>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</si>
  <si>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</si>
  <si>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</si>
  <si>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</si>
  <si>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</si>
  <si>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</si>
  <si>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</si>
  <si>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</si>
  <si>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</si>
  <si>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</si>
  <si>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</si>
  <si>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</si>
  <si>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</si>
  <si>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</si>
  <si>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</si>
  <si>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</si>
  <si>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</si>
  <si>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</si>
  <si>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</si>
  <si>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</si>
  <si>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</si>
  <si>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</si>
  <si>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</si>
  <si>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</si>
  <si>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</si>
  <si>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</si>
  <si>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</si>
  <si>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</si>
  <si>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</si>
  <si>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</si>
  <si>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</si>
  <si>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</si>
  <si>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</si>
  <si>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</si>
  <si>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</si>
  <si>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</si>
  <si>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</si>
  <si>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</si>
  <si>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</si>
  <si>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</si>
  <si>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</si>
  <si>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</si>
  <si>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</si>
  <si>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</si>
  <si>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</si>
  <si>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</si>
  <si>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</si>
  <si>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</si>
  <si>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</si>
  <si>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</si>
  <si>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</si>
  <si>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</si>
  <si>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</si>
  <si>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</si>
  <si>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</si>
  <si>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</si>
  <si>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</si>
  <si>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</si>
  <si>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</si>
  <si>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</si>
  <si>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</si>
  <si>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</si>
  <si>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</si>
  <si>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</si>
  <si>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</si>
  <si>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</si>
  <si>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</si>
  <si>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</si>
  <si>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</si>
  <si>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</si>
  <si>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</si>
  <si>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</si>
  <si>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</si>
  <si>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</si>
  <si>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</si>
  <si>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</si>
  <si>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</si>
  <si>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</si>
  <si>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</si>
  <si>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</si>
  <si>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</si>
  <si>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</si>
  <si>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</si>
  <si>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</si>
  <si>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</si>
  <si>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</si>
  <si>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</si>
  <si>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</si>
  <si>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</si>
  <si>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</si>
  <si>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</si>
  <si>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</si>
  <si>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</si>
  <si>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</si>
  <si>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</si>
  <si>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</si>
  <si>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</si>
  <si>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</si>
  <si>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</si>
  <si>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</si>
  <si>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</si>
  <si>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</si>
  <si>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</si>
  <si>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</si>
  <si>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</si>
  <si>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</si>
  <si>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</si>
  <si>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</si>
  <si>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</si>
  <si>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</si>
  <si>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</si>
  <si>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</si>
  <si>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</si>
  <si>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</si>
  <si>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</si>
  <si>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</si>
  <si>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</si>
  <si>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</si>
  <si>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</si>
  <si>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</si>
  <si>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</si>
  <si>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</si>
  <si>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</si>
  <si>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</si>
  <si>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</si>
  <si>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</si>
  <si>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</si>
  <si>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</si>
  <si>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</si>
  <si>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</si>
  <si>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</si>
  <si>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</si>
  <si>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</si>
  <si>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</si>
  <si>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</si>
  <si>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</si>
  <si>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</si>
  <si>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</si>
  <si>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</si>
  <si>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</si>
  <si>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</si>
  <si>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</si>
  <si>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</si>
  <si>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</si>
  <si>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</si>
  <si>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</si>
  <si>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</si>
  <si>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</si>
  <si>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</si>
  <si>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</si>
  <si>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</si>
  <si>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</si>
  <si>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</si>
  <si>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</si>
  <si>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</si>
  <si>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</si>
  <si>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</si>
  <si>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</si>
  <si>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</si>
  <si>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</si>
  <si>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</si>
  <si>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</si>
  <si>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</si>
  <si>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</si>
  <si>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</si>
  <si>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</si>
  <si>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</si>
  <si>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</si>
  <si>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</si>
  <si>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</si>
  <si>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</si>
  <si>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</si>
  <si>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</si>
  <si>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</si>
  <si>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</si>
  <si>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</si>
  <si>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</si>
  <si>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</si>
  <si>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</si>
  <si>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</si>
  <si>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</si>
  <si>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</si>
  <si>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</si>
  <si>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</si>
  <si>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</si>
  <si>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</si>
  <si>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</si>
  <si>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</si>
  <si>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</si>
  <si>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</si>
  <si>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</si>
  <si>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</si>
  <si>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</si>
  <si>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</si>
  <si>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</si>
  <si>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</si>
  <si>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</si>
  <si>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</si>
  <si>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</si>
  <si>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</si>
  <si>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</si>
  <si>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</si>
  <si>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</si>
  <si>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</si>
  <si>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</si>
  <si>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</si>
  <si>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</si>
  <si>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</si>
  <si>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</si>
  <si>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</si>
  <si>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</si>
  <si>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</si>
  <si>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</si>
  <si>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</si>
  <si>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</si>
  <si>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</si>
  <si>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</si>
  <si>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</si>
  <si>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</si>
  <si>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</si>
  <si>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</si>
  <si>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</si>
  <si>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</si>
  <si>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</si>
  <si>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</si>
  <si>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</si>
  <si>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</si>
  <si>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</si>
  <si>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</si>
  <si>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</si>
  <si>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</si>
  <si>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</si>
  <si>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</si>
  <si>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</si>
  <si>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</si>
  <si>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</si>
  <si>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</si>
  <si>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</si>
  <si>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</si>
  <si>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</si>
  <si>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</si>
  <si>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</si>
  <si>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</si>
  <si>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</si>
  <si>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</si>
  <si>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</si>
  <si>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</si>
  <si>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</si>
  <si>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</si>
  <si>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</si>
  <si>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</si>
  <si>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</si>
  <si>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</si>
  <si>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</si>
  <si>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</si>
  <si>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</si>
  <si>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</si>
  <si>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</si>
  <si>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</si>
  <si>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</si>
  <si>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</si>
  <si>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</si>
  <si>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</si>
  <si>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</si>
  <si>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</si>
  <si>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</si>
  <si>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</si>
  <si>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</si>
  <si>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</si>
  <si>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</si>
  <si>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</si>
  <si>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</si>
  <si>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</si>
  <si>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</si>
  <si>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</si>
  <si>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</si>
  <si>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</si>
  <si>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</si>
  <si>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</si>
  <si>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</si>
  <si>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</si>
  <si>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</si>
  <si>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</si>
  <si>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</si>
  <si>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</si>
  <si>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</si>
  <si>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</si>
  <si>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</si>
  <si>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</si>
  <si>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</si>
  <si>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</si>
  <si>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</si>
  <si>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</si>
  <si>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</si>
  <si>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</si>
  <si>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</si>
  <si>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</si>
  <si>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</si>
  <si>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</si>
  <si>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</si>
  <si>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</si>
  <si>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</si>
  <si>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</si>
  <si>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</si>
  <si>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</si>
  <si>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</si>
  <si>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</si>
  <si>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</si>
  <si>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</si>
  <si>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</si>
  <si>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</si>
  <si>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</si>
  <si>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</si>
  <si>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</si>
  <si>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</si>
  <si>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</si>
  <si>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</si>
  <si>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</si>
  <si>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</si>
  <si>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</si>
  <si>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</si>
  <si>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</si>
  <si>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</si>
  <si>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</si>
  <si>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</si>
  <si>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</si>
  <si>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</si>
  <si>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</si>
  <si>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</si>
  <si>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</si>
  <si>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</si>
  <si>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</si>
  <si>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</si>
  <si>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</si>
  <si>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</si>
  <si>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</si>
  <si>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</si>
  <si>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</si>
  <si>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</si>
  <si>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</si>
  <si>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</si>
  <si>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</si>
  <si>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</si>
  <si>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</si>
  <si>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</si>
  <si>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</si>
  <si>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</si>
  <si>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</si>
  <si>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</si>
  <si>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</si>
  <si>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</si>
  <si>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</si>
  <si>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</si>
  <si>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</si>
  <si>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</si>
  <si>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</si>
  <si>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</si>
  <si>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</si>
  <si>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</si>
  <si>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</si>
  <si>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</si>
  <si>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</si>
  <si>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</si>
  <si>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</si>
  <si>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</si>
  <si>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</si>
  <si>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</si>
  <si>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</si>
  <si>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</si>
  <si>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</si>
  <si>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</si>
  <si>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</si>
  <si>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</si>
  <si>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</si>
  <si>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</si>
  <si>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</si>
  <si>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</si>
  <si>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</si>
  <si>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</si>
  <si>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</si>
  <si>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</si>
  <si>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</si>
  <si>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</si>
  <si>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</si>
  <si>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</si>
  <si>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</si>
  <si>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</si>
  <si>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</si>
  <si>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</si>
  <si>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</si>
  <si>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</si>
  <si>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</si>
  <si>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</si>
  <si>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</si>
  <si>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</si>
  <si>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</si>
  <si>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</si>
  <si>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</si>
  <si>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</si>
  <si>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</si>
  <si>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</si>
  <si>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</si>
  <si>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</si>
  <si>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</si>
  <si>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</si>
  <si>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</si>
  <si>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</si>
  <si>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</si>
  <si>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</si>
  <si>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</si>
  <si>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</si>
  <si>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</si>
  <si>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</si>
  <si>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</si>
  <si>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</si>
  <si>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</si>
  <si>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</si>
  <si>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</si>
  <si>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</si>
  <si>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</si>
  <si>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</si>
  <si>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</si>
  <si>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</si>
  <si>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</si>
  <si>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</si>
  <si>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</si>
  <si>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</si>
  <si>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</si>
  <si>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</si>
  <si>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</si>
  <si>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</si>
  <si>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</si>
  <si>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</si>
  <si>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</si>
  <si>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</si>
  <si>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</si>
  <si>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</si>
  <si>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</si>
  <si>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</si>
  <si>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</si>
  <si>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</si>
  <si>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</si>
  <si>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</si>
  <si>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</si>
  <si>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</si>
  <si>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</si>
  <si>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</si>
  <si>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</si>
  <si>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</si>
  <si>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</si>
  <si>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</si>
  <si>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</si>
  <si>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</si>
  <si>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</si>
  <si>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</si>
  <si>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</si>
  <si>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</si>
  <si>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</si>
  <si>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</si>
  <si>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</si>
  <si>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</si>
  <si>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</si>
  <si>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</si>
  <si>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</si>
  <si>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</si>
  <si>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</si>
  <si>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</si>
  <si>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</si>
  <si>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</si>
  <si>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</si>
  <si>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</si>
  <si>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</si>
  <si>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</si>
  <si>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</si>
  <si>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</si>
  <si>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</si>
  <si>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</si>
  <si>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</si>
  <si>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</si>
  <si>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</si>
  <si>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</si>
  <si>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</si>
  <si>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</si>
  <si>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</si>
  <si>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</si>
  <si>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</si>
  <si>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</si>
  <si>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</si>
  <si>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</si>
  <si>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</si>
  <si>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</si>
  <si>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</si>
  <si>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</si>
  <si>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</si>
  <si>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</si>
  <si>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</si>
  <si>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</si>
  <si>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</si>
  <si>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</si>
  <si>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</si>
  <si>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</si>
  <si>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</si>
  <si>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</si>
  <si>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</si>
  <si>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</si>
  <si>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</si>
  <si>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</si>
  <si>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</si>
  <si>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</si>
  <si>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</si>
  <si>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</si>
  <si>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</si>
  <si>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</si>
  <si>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</si>
  <si>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</si>
  <si>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</si>
  <si>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</si>
  <si>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</si>
  <si>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</si>
  <si>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</si>
  <si>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</si>
  <si>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</si>
  <si>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</si>
  <si>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</si>
  <si>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</si>
  <si>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</si>
  <si>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</si>
  <si>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</si>
  <si>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</si>
  <si>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</si>
  <si>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</si>
  <si>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</si>
  <si>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</si>
  <si>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</si>
  <si>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</si>
  <si>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</si>
  <si>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</si>
  <si>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</si>
  <si>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</si>
  <si>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</si>
  <si>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</si>
  <si>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</si>
  <si>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</si>
  <si>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</si>
  <si>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</si>
  <si>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</si>
  <si>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</si>
  <si>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</si>
  <si>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</si>
  <si>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</si>
  <si>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</si>
  <si>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</si>
  <si>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</si>
  <si>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</si>
  <si>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</si>
  <si>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</si>
  <si>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</si>
  <si>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</si>
  <si>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</si>
  <si>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</si>
  <si>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</si>
  <si>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</si>
  <si>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</si>
  <si>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</si>
  <si>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</si>
  <si>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</si>
  <si>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</si>
  <si>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</si>
  <si>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</si>
  <si>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</si>
  <si>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</si>
  <si>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</si>
  <si>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</si>
  <si>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</si>
  <si>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</si>
  <si>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</si>
  <si>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</si>
  <si>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</si>
  <si>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</si>
  <si>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</si>
  <si>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</si>
  <si>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</si>
  <si>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</si>
  <si>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</si>
  <si>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</si>
  <si>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</si>
  <si>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</si>
  <si>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</si>
  <si>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</si>
  <si>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</si>
  <si>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</si>
  <si>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</si>
  <si>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</si>
  <si>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</si>
  <si>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</si>
  <si>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</si>
  <si>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</si>
  <si>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</si>
  <si>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</si>
  <si>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</si>
  <si>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</si>
  <si>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</si>
  <si>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</si>
  <si>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</si>
  <si>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</si>
  <si>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</si>
  <si>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</si>
  <si>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</si>
  <si>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</si>
  <si>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</si>
  <si>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</si>
  <si>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</si>
  <si>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</si>
  <si>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</si>
  <si>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</si>
  <si>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</si>
  <si>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</si>
  <si>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</si>
  <si>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</si>
  <si>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</si>
  <si>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</si>
  <si>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</si>
  <si>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</si>
  <si>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</si>
  <si>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</si>
  <si>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</si>
  <si>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</si>
  <si>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</si>
  <si>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</si>
  <si>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</si>
  <si>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</si>
  <si>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</si>
  <si>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</si>
  <si>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</si>
  <si>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</si>
  <si>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</si>
  <si>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</si>
  <si>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</si>
  <si>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</si>
  <si>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</si>
  <si>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</si>
  <si>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</si>
  <si>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</si>
  <si>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</si>
  <si>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</si>
  <si>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</si>
  <si>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</si>
  <si>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</si>
  <si>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</si>
  <si>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</si>
  <si>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</si>
  <si>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</si>
  <si>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</si>
  <si>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</si>
  <si>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</si>
  <si>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</si>
  <si>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</si>
  <si>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</si>
  <si>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</si>
  <si>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</si>
  <si>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</si>
  <si>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</si>
  <si>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</si>
  <si>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</si>
  <si>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</si>
  <si>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</si>
  <si>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</si>
  <si>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</si>
  <si>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</si>
  <si>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</si>
  <si>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</si>
  <si>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</si>
  <si>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</si>
  <si>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</si>
  <si>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</si>
  <si>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</si>
  <si>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</si>
  <si>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</si>
  <si>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</si>
  <si>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</si>
  <si>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</si>
  <si>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</si>
  <si>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</si>
  <si>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</si>
  <si>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</si>
  <si>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</si>
  <si>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</si>
  <si>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</si>
  <si>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</si>
  <si>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</si>
  <si>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</si>
  <si>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</si>
  <si>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</si>
  <si>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</si>
  <si>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</si>
  <si>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</si>
  <si>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</si>
  <si>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</si>
  <si>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</si>
  <si>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</si>
  <si>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</si>
  <si>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</si>
  <si>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</si>
  <si>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</si>
  <si>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</si>
  <si>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</si>
  <si>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</si>
  <si>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</si>
  <si>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</si>
  <si>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</si>
  <si>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</si>
  <si>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</si>
  <si>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</si>
  <si>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</si>
  <si>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</si>
  <si>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</si>
  <si>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</si>
  <si>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</si>
  <si>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</si>
  <si>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</si>
  <si>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</si>
  <si>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</si>
  <si>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</si>
  <si>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</si>
  <si>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</si>
  <si>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</si>
  <si>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</si>
  <si>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</si>
  <si>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</si>
  <si>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</si>
  <si>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</si>
  <si>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</si>
  <si>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</si>
  <si>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</si>
  <si>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</si>
  <si>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</si>
  <si>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</si>
  <si>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</si>
  <si>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</si>
  <si>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</si>
  <si>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</si>
  <si>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</si>
  <si>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</si>
  <si>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</si>
  <si>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</si>
  <si>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</si>
  <si>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</si>
  <si>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</si>
  <si>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</si>
  <si>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</si>
  <si>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</si>
  <si>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</si>
  <si>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</si>
  <si>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</si>
  <si>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</si>
  <si>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</si>
  <si>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</si>
  <si>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</si>
  <si>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</si>
  <si>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</si>
  <si>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</si>
  <si>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</si>
  <si>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</si>
  <si>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</si>
  <si>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</si>
  <si>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</si>
  <si>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</si>
  <si>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</si>
  <si>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</si>
  <si>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</si>
  <si>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</si>
  <si>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</si>
  <si>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</si>
  <si>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</si>
  <si>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</si>
  <si>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</si>
  <si>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</si>
  <si>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</si>
  <si>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</si>
  <si>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</si>
  <si>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</si>
  <si>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</si>
  <si>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</si>
  <si>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</si>
  <si>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</si>
  <si>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</si>
  <si>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</si>
  <si>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</si>
  <si>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</si>
  <si>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</si>
  <si>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</si>
  <si>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</si>
  <si>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</si>
  <si>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</si>
  <si>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</si>
  <si>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</si>
  <si>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</si>
  <si>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</si>
  <si>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</si>
  <si>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</si>
  <si>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</si>
  <si>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</si>
  <si>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</si>
  <si>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</si>
  <si>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</si>
  <si>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</si>
  <si>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</si>
  <si>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</si>
  <si>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</si>
  <si>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</si>
  <si>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</si>
  <si>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</si>
  <si>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</si>
  <si>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</si>
  <si>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</si>
  <si>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</si>
  <si>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</si>
  <si>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</si>
  <si>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</si>
  <si>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</si>
  <si>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</si>
  <si>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</si>
  <si>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</si>
  <si>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</si>
  <si>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</si>
  <si>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</si>
  <si>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</si>
  <si>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</si>
  <si>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</si>
  <si>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</si>
  <si>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</si>
  <si>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</si>
  <si>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</si>
  <si>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</si>
  <si>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</si>
  <si>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</si>
  <si>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</si>
  <si>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</si>
  <si>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</si>
  <si>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</si>
  <si>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</si>
  <si>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</si>
  <si>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</si>
  <si>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</si>
  <si>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</si>
  <si>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</si>
  <si>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</si>
  <si>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</si>
  <si>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</si>
  <si>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</si>
  <si>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</si>
  <si>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</si>
  <si>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</si>
  <si>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</si>
  <si>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</si>
  <si>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</si>
  <si>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</si>
  <si>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</si>
  <si>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</si>
  <si>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</si>
  <si>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</si>
  <si>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</si>
  <si>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</si>
  <si>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</si>
  <si>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</si>
  <si>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</si>
  <si>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</si>
  <si>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</si>
  <si>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</si>
  <si>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</si>
  <si>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</si>
  <si>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</si>
  <si>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</si>
  <si>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</si>
  <si>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</si>
  <si>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</si>
  <si>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</si>
  <si>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</si>
  <si>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</si>
  <si>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</si>
  <si>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</si>
  <si>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</si>
  <si>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</si>
  <si>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</si>
  <si>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</si>
  <si>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</si>
  <si>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</si>
  <si>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</si>
  <si>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</si>
  <si>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</si>
  <si>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</si>
  <si>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</si>
  <si>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</si>
  <si>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</si>
  <si>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</si>
  <si>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</si>
  <si>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</si>
  <si>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</si>
  <si>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</si>
  <si>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</si>
  <si>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</si>
  <si>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</si>
  <si>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</si>
  <si>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</si>
  <si>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</si>
  <si>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</si>
  <si>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</si>
  <si>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</si>
  <si>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</si>
  <si>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</si>
  <si>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</si>
  <si>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</si>
  <si>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</si>
  <si>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</si>
  <si>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</si>
  <si>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</si>
  <si>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</si>
  <si>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</si>
  <si>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</si>
  <si>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</si>
  <si>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</si>
  <si>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</si>
  <si>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</si>
  <si>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</si>
  <si>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</si>
  <si>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</si>
  <si>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</si>
  <si>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</si>
  <si>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</si>
  <si>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</si>
  <si>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</si>
  <si>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</si>
  <si>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</si>
  <si>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</si>
  <si>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</si>
  <si>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</si>
  <si>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</si>
  <si>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</si>
  <si>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</si>
  <si>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</si>
  <si>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</si>
  <si>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</si>
  <si>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</si>
  <si>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</si>
  <si>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</si>
  <si>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</si>
  <si>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</si>
  <si>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</si>
  <si>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</si>
  <si>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</si>
  <si>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</si>
  <si>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</si>
  <si>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</si>
  <si>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</si>
  <si>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</si>
  <si>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</si>
  <si>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</si>
  <si>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</si>
  <si>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</si>
  <si>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</si>
  <si>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</si>
  <si>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</si>
  <si>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</si>
  <si>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</si>
  <si>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</si>
  <si>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</si>
  <si>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</si>
  <si>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</si>
  <si>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</si>
  <si>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</si>
  <si>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</si>
  <si>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</si>
  <si>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</si>
  <si>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</si>
  <si>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</si>
  <si>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</si>
  <si>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</si>
  <si>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</si>
  <si>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</si>
  <si>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</si>
  <si>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</si>
  <si>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</si>
  <si>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</si>
  <si>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</si>
  <si>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</si>
  <si>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</si>
  <si>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</si>
  <si>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</si>
  <si>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</si>
  <si>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</si>
  <si>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</si>
  <si>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</si>
  <si>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</si>
  <si>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</si>
  <si>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</si>
  <si>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</si>
  <si>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</si>
  <si>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</si>
  <si>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</si>
  <si>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</si>
  <si>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</si>
  <si>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</si>
  <si>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</si>
  <si>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</si>
  <si>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</si>
  <si>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</si>
  <si>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</si>
  <si>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</si>
  <si>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</si>
  <si>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</si>
  <si>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</si>
  <si>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</si>
  <si>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</si>
  <si>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</si>
  <si>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</si>
  <si>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</si>
  <si>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</si>
  <si>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</si>
  <si>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</si>
  <si>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</si>
  <si>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</si>
  <si>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</si>
  <si>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</si>
  <si>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</si>
  <si>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</si>
  <si>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</si>
  <si>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</si>
  <si>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</si>
  <si>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</si>
  <si>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</si>
  <si>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</si>
  <si>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</si>
  <si>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</si>
  <si>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</si>
  <si>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</si>
  <si>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</si>
  <si>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</si>
  <si>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</si>
  <si>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</si>
  <si>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</si>
  <si>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</si>
  <si>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</si>
  <si>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</si>
  <si>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</si>
  <si>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</si>
  <si>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</si>
  <si>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</si>
  <si>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</si>
  <si>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</si>
  <si>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</si>
  <si>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</si>
  <si>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</si>
  <si>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</si>
  <si>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</si>
  <si>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</si>
  <si>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</si>
  <si>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</si>
  <si>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</si>
  <si>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</si>
  <si>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</si>
  <si>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</si>
  <si>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</si>
  <si>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</si>
  <si>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</si>
  <si>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</si>
  <si>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</si>
  <si>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</si>
  <si>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</si>
  <si>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</si>
  <si>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</si>
  <si>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</si>
  <si>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</si>
  <si>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</si>
  <si>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</si>
  <si>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</si>
  <si>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</si>
  <si>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</si>
  <si>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</si>
  <si>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</si>
  <si>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</si>
  <si>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</si>
  <si>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</si>
  <si>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</si>
  <si>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</si>
  <si>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</si>
  <si>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</si>
  <si>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</si>
  <si>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</si>
  <si>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</si>
  <si>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</si>
  <si>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</si>
  <si>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</si>
  <si>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</si>
  <si>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</si>
  <si>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</si>
  <si>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</si>
  <si>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</si>
  <si>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</si>
  <si>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</si>
  <si>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</si>
  <si>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</si>
  <si>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</si>
  <si>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</si>
  <si>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</si>
  <si>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</si>
  <si>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</si>
  <si>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</si>
  <si>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</si>
  <si>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</si>
  <si>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</si>
  <si>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</si>
  <si>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</si>
  <si>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</si>
  <si>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</si>
  <si>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</si>
  <si>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</si>
  <si>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</si>
  <si>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</si>
  <si>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</si>
  <si>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</si>
  <si>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</si>
  <si>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</si>
  <si>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</si>
  <si>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</si>
  <si>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</si>
  <si>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</si>
  <si>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</si>
  <si>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</si>
  <si>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</si>
  <si>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</si>
  <si>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</si>
  <si>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</si>
  <si>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</si>
  <si>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</si>
  <si>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</si>
  <si>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</si>
  <si>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</si>
  <si>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</si>
  <si>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</si>
  <si>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</si>
  <si>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</si>
  <si>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</si>
  <si>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</si>
  <si>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</si>
  <si>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</si>
  <si>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</si>
  <si>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</si>
  <si>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</si>
  <si>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</si>
  <si>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</si>
  <si>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</si>
  <si>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</si>
  <si>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</si>
  <si>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</si>
  <si>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</si>
  <si>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</si>
  <si>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</si>
  <si>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</si>
  <si>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</si>
  <si>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</si>
  <si>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</si>
  <si>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</si>
  <si>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</si>
  <si>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</si>
  <si>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</si>
  <si>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</si>
  <si>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</si>
  <si>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</si>
  <si>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</si>
  <si>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</si>
  <si>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</si>
  <si>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</si>
  <si>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</si>
  <si>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</si>
  <si>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</si>
  <si>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</si>
  <si>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</si>
  <si>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</si>
  <si>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</si>
  <si>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</si>
  <si>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</si>
  <si>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</si>
  <si>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</si>
  <si>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</si>
  <si>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</si>
  <si>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</si>
  <si>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</si>
  <si>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</si>
  <si>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</si>
  <si>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</si>
  <si>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</si>
  <si>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</si>
  <si>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</si>
  <si>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</si>
  <si>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</si>
  <si>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</si>
  <si>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</si>
  <si>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</si>
  <si>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</si>
  <si>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</si>
  <si>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</si>
  <si>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</si>
  <si>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</si>
  <si>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</si>
  <si>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</si>
  <si>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</si>
  <si>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</si>
  <si>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</si>
  <si>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</si>
  <si>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</si>
  <si>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</si>
  <si>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</si>
  <si>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</si>
  <si>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</si>
  <si>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</si>
  <si>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</si>
  <si>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</si>
  <si>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</si>
  <si>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</si>
  <si>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</si>
  <si>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</si>
  <si>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</si>
  <si>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</si>
  <si>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</si>
  <si>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</si>
  <si>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</si>
  <si>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</si>
  <si>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</si>
  <si>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</si>
  <si>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</si>
  <si>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</si>
  <si>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</si>
  <si>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</si>
  <si>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</si>
  <si>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</si>
  <si>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</si>
  <si>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</si>
  <si>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</si>
  <si>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</si>
  <si>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</si>
  <si>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</si>
  <si>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</si>
  <si>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</si>
  <si>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</si>
  <si>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</si>
  <si>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</si>
  <si>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</si>
  <si>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</si>
  <si>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</si>
  <si>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</si>
  <si>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</si>
  <si>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</si>
  <si>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</si>
  <si>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</si>
  <si>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</si>
  <si>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</si>
  <si>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</si>
  <si>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</si>
  <si>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</si>
  <si>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</si>
  <si>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</si>
  <si>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</si>
  <si>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</si>
  <si>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</si>
  <si>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</si>
  <si>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</si>
  <si>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</si>
  <si>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</si>
  <si>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</si>
  <si>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</si>
  <si>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</si>
  <si>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</si>
  <si>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</si>
  <si>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</si>
  <si>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</si>
  <si>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</si>
  <si>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</si>
  <si>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</si>
  <si>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</si>
  <si>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</si>
  <si>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</si>
  <si>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</si>
  <si>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</si>
  <si>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</si>
  <si>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</si>
  <si>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</si>
  <si>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</si>
  <si>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</si>
  <si>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</si>
  <si>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</si>
  <si>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</si>
  <si>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</si>
  <si>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</si>
  <si>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</si>
  <si>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</si>
  <si>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</si>
  <si>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</si>
  <si>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</si>
  <si>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</si>
  <si>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</si>
  <si>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</si>
  <si>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</si>
  <si>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</si>
  <si>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</si>
  <si>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</si>
  <si>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</si>
  <si>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</si>
  <si>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</si>
  <si>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</si>
  <si>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</si>
  <si>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</si>
  <si>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</si>
  <si>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</si>
  <si>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</si>
  <si>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</si>
  <si>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</si>
  <si>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</si>
  <si>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</si>
  <si>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</si>
  <si>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</si>
  <si>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</si>
  <si>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</si>
  <si>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</si>
  <si>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</si>
  <si>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</si>
  <si>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</si>
  <si>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</si>
  <si>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</si>
  <si>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</si>
  <si>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</si>
  <si>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</si>
  <si>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</si>
  <si>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</si>
  <si>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</si>
  <si>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</si>
  <si>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</si>
  <si>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</si>
  <si>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</si>
  <si>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</si>
  <si>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</si>
  <si>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</si>
  <si>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</si>
  <si>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</si>
  <si>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</si>
  <si>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</si>
  <si>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</si>
  <si>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</si>
  <si>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</si>
  <si>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</si>
  <si>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</si>
  <si>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</si>
  <si>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</si>
  <si>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</si>
  <si>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</si>
  <si>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</si>
  <si>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</si>
  <si>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</si>
  <si>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</si>
  <si>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</si>
  <si>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</si>
  <si>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</si>
  <si>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</si>
  <si>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</si>
  <si>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</si>
  <si>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</si>
  <si>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</si>
  <si>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</si>
  <si>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</si>
  <si>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</si>
  <si>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</si>
  <si>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</si>
  <si>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</si>
  <si>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</si>
  <si>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</si>
  <si>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</si>
  <si>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</si>
  <si>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</si>
  <si>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</si>
  <si>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</si>
  <si>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</si>
  <si>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</si>
  <si>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</si>
  <si>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</si>
  <si>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</si>
  <si>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</si>
  <si>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</si>
  <si>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</si>
  <si>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</si>
  <si>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</si>
  <si>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</si>
  <si>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</si>
  <si>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</si>
  <si>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</si>
  <si>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</si>
  <si>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</si>
  <si>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</si>
  <si>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</si>
  <si>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</si>
  <si>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</si>
  <si>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</si>
  <si>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</si>
  <si>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</si>
  <si>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</si>
  <si>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</si>
  <si>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</si>
  <si>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</si>
  <si>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</si>
  <si>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</si>
  <si>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</si>
  <si>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</si>
  <si>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</si>
  <si>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</si>
  <si>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</si>
  <si>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</si>
  <si>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</si>
  <si>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</si>
  <si>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</si>
  <si>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</si>
  <si>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</si>
  <si>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</si>
  <si>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</si>
  <si>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</si>
  <si>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</si>
  <si>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</si>
  <si>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</si>
  <si>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</si>
  <si>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</si>
  <si>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</si>
  <si>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</si>
  <si>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</si>
  <si>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</si>
  <si>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</si>
  <si>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</si>
  <si>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</si>
  <si>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</si>
  <si>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</si>
  <si>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</si>
  <si>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</si>
  <si>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</si>
  <si>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</si>
  <si>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</si>
  <si>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</si>
  <si>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</si>
  <si>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</si>
  <si>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</si>
  <si>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</si>
  <si>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</si>
  <si>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</si>
  <si>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</si>
  <si>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</si>
  <si>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</si>
  <si>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</si>
  <si>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</si>
  <si>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</si>
  <si>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</si>
  <si>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</si>
  <si>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</si>
  <si>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</si>
  <si>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</si>
  <si>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</si>
  <si>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</si>
  <si>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</si>
  <si>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</si>
  <si>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</si>
  <si>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</si>
  <si>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</si>
  <si>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</si>
  <si>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</si>
  <si>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</si>
  <si>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</si>
  <si>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</si>
  <si>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</si>
  <si>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</si>
  <si>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</si>
  <si>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</si>
  <si>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</si>
  <si>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</si>
  <si>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</si>
  <si>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</si>
  <si>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</si>
  <si>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</si>
  <si>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</si>
  <si>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</si>
  <si>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</si>
  <si>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</si>
  <si>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</si>
  <si>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</si>
  <si>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</si>
  <si>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</si>
  <si>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</si>
  <si>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</si>
  <si>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</si>
  <si>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</si>
  <si>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</si>
  <si>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</si>
  <si>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</si>
  <si>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</si>
  <si>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</si>
  <si>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</si>
  <si>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</si>
  <si>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</si>
  <si>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</si>
  <si>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</si>
  <si>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</si>
  <si>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</si>
  <si>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</si>
  <si>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</si>
  <si>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</si>
  <si>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</si>
  <si>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</si>
  <si>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</si>
  <si>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</si>
  <si>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</si>
  <si>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</si>
  <si>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</si>
  <si>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</si>
  <si>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</si>
  <si>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</si>
  <si>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</si>
  <si>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</si>
  <si>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</si>
  <si>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</si>
  <si>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</si>
  <si>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</si>
  <si>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</si>
  <si>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</si>
  <si>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</si>
  <si>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</si>
  <si>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</si>
  <si>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</si>
  <si>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</si>
  <si>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</si>
  <si>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</si>
  <si>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</si>
  <si>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</si>
  <si>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</si>
  <si>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</si>
  <si>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</si>
  <si>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</si>
  <si>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</si>
  <si>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</si>
  <si>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</si>
  <si>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</si>
  <si>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</si>
  <si>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</si>
  <si>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</si>
  <si>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</si>
  <si>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</si>
  <si>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</si>
  <si>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</si>
  <si>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</si>
  <si>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</si>
  <si>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</si>
  <si>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</si>
  <si>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</si>
  <si>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</si>
  <si>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</si>
  <si>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</si>
  <si>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</si>
  <si>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</si>
  <si>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</si>
  <si>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</si>
  <si>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</si>
  <si>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</si>
  <si>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</si>
  <si>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</si>
  <si>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</si>
  <si>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</si>
  <si>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</si>
  <si>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</si>
  <si>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</si>
  <si>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</si>
  <si>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</si>
  <si>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</si>
  <si>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</si>
  <si>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</si>
  <si>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</si>
  <si>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</si>
  <si>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</si>
  <si>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</si>
  <si>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</si>
  <si>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</si>
  <si>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</si>
  <si>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</si>
  <si>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</si>
  <si>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</si>
  <si>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</si>
  <si>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</si>
  <si>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</si>
  <si>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</si>
  <si>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</si>
  <si>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</si>
  <si>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</si>
  <si>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</si>
  <si>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</si>
  <si>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</si>
  <si>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</si>
  <si>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</si>
  <si>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</si>
  <si>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</si>
  <si>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</si>
  <si>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</si>
  <si>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</si>
  <si>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</si>
  <si>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</si>
  <si>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</si>
  <si>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</si>
  <si>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</si>
  <si>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</si>
  <si>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</si>
  <si>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</si>
  <si>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</si>
  <si>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</si>
  <si>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</si>
  <si>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</si>
  <si>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</si>
  <si>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</si>
  <si>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</si>
  <si>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</si>
  <si>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</si>
  <si>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</si>
  <si>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</si>
  <si>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</si>
  <si>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</si>
  <si>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</si>
  <si>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</si>
  <si>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</si>
  <si>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</si>
  <si>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</si>
  <si>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</si>
  <si>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</si>
  <si>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</si>
  <si>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</si>
  <si>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</si>
  <si>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</si>
  <si>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</si>
  <si>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</si>
  <si>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</si>
  <si>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</si>
  <si>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</si>
  <si>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</si>
  <si>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</si>
  <si>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</si>
  <si>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</si>
  <si>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</si>
  <si>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</si>
  <si>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</si>
  <si>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</si>
  <si>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</si>
  <si>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</si>
  <si>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</si>
  <si>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</si>
  <si>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</si>
  <si>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</si>
  <si>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</si>
  <si>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</si>
  <si>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</si>
  <si>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</si>
  <si>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</si>
  <si>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</si>
  <si>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</si>
  <si>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</si>
  <si>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</si>
  <si>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</si>
  <si>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</si>
  <si>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</si>
  <si>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</si>
  <si>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</si>
  <si>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</si>
  <si>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</si>
  <si>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</si>
  <si>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</si>
  <si>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</si>
  <si>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</si>
  <si>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</si>
  <si>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</si>
  <si>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</si>
  <si>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</si>
  <si>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</si>
  <si>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</si>
  <si>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</si>
  <si>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</si>
  <si>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</si>
  <si>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</si>
  <si>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</si>
  <si>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</si>
  <si>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</si>
  <si>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</si>
  <si>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</si>
  <si>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</si>
  <si>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</si>
  <si>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</si>
  <si>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</si>
  <si>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</si>
  <si>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</si>
  <si>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</si>
  <si>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</si>
  <si>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</si>
  <si>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</si>
  <si>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</si>
  <si>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</si>
  <si>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</si>
  <si>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</si>
  <si>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</si>
  <si>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</si>
  <si>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</si>
  <si>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</si>
  <si>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</si>
  <si>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</si>
  <si>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</si>
  <si>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</si>
  <si>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</si>
  <si>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</si>
  <si>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</si>
  <si>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</si>
  <si>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</si>
  <si>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</si>
  <si>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</si>
  <si>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</si>
  <si>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</si>
  <si>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</si>
  <si>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</si>
  <si>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</si>
  <si>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</si>
  <si>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</si>
  <si>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</si>
  <si>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</si>
  <si>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</si>
  <si>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</si>
  <si>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</si>
  <si>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</si>
  <si>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</si>
  <si>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</si>
  <si>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</si>
  <si>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</si>
  <si>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</si>
  <si>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</si>
  <si>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</si>
  <si>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</si>
  <si>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</si>
  <si>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</si>
  <si>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</si>
  <si>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</si>
  <si>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</si>
  <si>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</si>
  <si>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</si>
  <si>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</si>
  <si>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</si>
  <si>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</si>
  <si>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</si>
  <si>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</si>
  <si>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</si>
  <si>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</si>
  <si>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</si>
  <si>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</si>
  <si>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</si>
  <si>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</si>
  <si>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</si>
  <si>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</si>
  <si>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</si>
  <si>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</si>
  <si>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</si>
  <si>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</si>
  <si>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</si>
  <si>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</si>
  <si>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</si>
  <si>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</si>
  <si>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</si>
  <si>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</si>
  <si>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</si>
  <si>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</si>
  <si>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</si>
  <si>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</si>
  <si>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</si>
  <si>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</si>
  <si>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</si>
  <si>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</si>
  <si>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</si>
  <si>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</si>
  <si>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</si>
  <si>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</si>
  <si>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</si>
  <si>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</si>
  <si>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</si>
  <si>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</si>
  <si>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</si>
  <si>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</si>
  <si>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</si>
  <si>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</si>
  <si>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</si>
  <si>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</si>
  <si>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</si>
  <si>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</si>
  <si>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</si>
  <si>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</si>
  <si>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</si>
  <si>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</si>
  <si>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</si>
  <si>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</si>
  <si>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</si>
  <si>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</si>
  <si>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</si>
  <si>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</si>
  <si>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</si>
  <si>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</si>
  <si>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</si>
  <si>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</si>
  <si>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</si>
  <si>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</si>
  <si>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</si>
  <si>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</si>
  <si>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</si>
  <si>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</si>
  <si>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</si>
  <si>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</si>
  <si>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</si>
  <si>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</si>
  <si>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</si>
  <si>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</si>
  <si>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</si>
  <si>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</si>
  <si>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</si>
  <si>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</si>
  <si>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</si>
  <si>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</si>
  <si>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</si>
  <si>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</si>
  <si>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</si>
  <si>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</si>
  <si>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</si>
  <si>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</si>
  <si>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</si>
  <si>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</si>
  <si>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</si>
  <si>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</si>
  <si>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</si>
  <si>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</si>
  <si>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</si>
  <si>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</si>
  <si>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</si>
  <si>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</si>
  <si>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</si>
  <si>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</si>
  <si>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</si>
  <si>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</si>
  <si>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</si>
  <si>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</si>
  <si>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</si>
  <si>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</si>
  <si>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</si>
  <si>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</si>
  <si>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</si>
  <si>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</si>
  <si>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</si>
  <si>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</si>
  <si>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</si>
  <si>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</si>
  <si>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</si>
  <si>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</si>
  <si>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</si>
  <si>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</si>
  <si>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</si>
  <si>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</si>
  <si>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</si>
  <si>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</si>
  <si>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</si>
  <si>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</si>
  <si>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</si>
  <si>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</si>
  <si>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</si>
  <si>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</si>
  <si>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</si>
  <si>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</si>
  <si>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</si>
  <si>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</si>
  <si>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</si>
  <si>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</si>
  <si>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</si>
  <si>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</si>
  <si>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</si>
  <si>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</si>
  <si>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</si>
  <si>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</si>
  <si>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</si>
  <si>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</si>
  <si>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</si>
  <si>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</si>
  <si>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</si>
  <si>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</si>
  <si>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</si>
  <si>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</si>
  <si>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</si>
  <si>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</si>
  <si>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</si>
  <si>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</si>
  <si>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</si>
  <si>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</si>
  <si>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</si>
  <si>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</si>
  <si>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</si>
  <si>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</si>
  <si>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</si>
  <si>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</si>
  <si>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</si>
  <si>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</si>
  <si>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</si>
  <si>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</si>
  <si>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</si>
  <si>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</si>
  <si>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</si>
  <si>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</si>
  <si>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</si>
  <si>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</si>
  <si>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</si>
  <si>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</si>
  <si>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</si>
  <si>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</si>
  <si>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</si>
  <si>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</si>
  <si>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</si>
  <si>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</si>
  <si>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</si>
  <si>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</si>
  <si>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</si>
  <si>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</si>
  <si>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</si>
  <si>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</si>
  <si>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</si>
  <si>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</si>
  <si>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</si>
  <si>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</si>
  <si>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</si>
  <si>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</si>
  <si>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</si>
  <si>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</si>
  <si>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</si>
  <si>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</si>
  <si>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</si>
  <si>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</si>
  <si>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</si>
  <si>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</si>
  <si>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</si>
  <si>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</si>
  <si>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</si>
  <si>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</si>
  <si>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</si>
  <si>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</si>
  <si>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</si>
  <si>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</si>
  <si>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</si>
  <si>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</si>
  <si>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</si>
  <si>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</si>
  <si>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</si>
  <si>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</si>
  <si>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</si>
  <si>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</si>
  <si>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</si>
  <si>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</si>
  <si>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</si>
  <si>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</si>
  <si>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</si>
  <si>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</si>
  <si>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</si>
  <si>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</si>
  <si>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</si>
  <si>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</si>
  <si>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</si>
  <si>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</si>
  <si>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</si>
  <si>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</si>
  <si>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</si>
  <si>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</si>
  <si>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</si>
  <si>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</si>
  <si>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</si>
  <si>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</si>
  <si>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</si>
  <si>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</si>
  <si>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</si>
  <si>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</si>
  <si>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</si>
  <si>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</si>
  <si>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</si>
  <si>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</si>
  <si>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</si>
  <si>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</si>
  <si>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</si>
  <si>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</si>
  <si>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</si>
  <si>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</si>
  <si>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</si>
  <si>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</si>
  <si>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</si>
  <si>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</si>
  <si>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</si>
  <si>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</si>
  <si>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</si>
  <si>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</si>
  <si>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</si>
  <si>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</si>
  <si>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</si>
  <si>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</si>
  <si>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</si>
  <si>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</si>
  <si>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</si>
  <si>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</si>
  <si>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</si>
  <si>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</si>
  <si>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</si>
  <si>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</si>
  <si>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</si>
  <si>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</si>
  <si>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</si>
  <si>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</si>
  <si>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</si>
  <si>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</si>
  <si>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</si>
  <si>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</si>
  <si>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</si>
  <si>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</si>
  <si>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</si>
  <si>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</si>
  <si>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</si>
  <si>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</si>
  <si>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</si>
  <si>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</si>
  <si>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</si>
  <si>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</si>
  <si>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</si>
  <si>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</si>
  <si>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</si>
  <si>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</si>
  <si>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</si>
  <si>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</si>
  <si>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</si>
  <si>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</si>
  <si>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</si>
  <si>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</si>
  <si>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</si>
  <si>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</si>
  <si>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</si>
  <si>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</si>
  <si>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</si>
  <si>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</si>
  <si>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</si>
  <si>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</si>
  <si>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</si>
  <si>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</si>
  <si>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</si>
  <si>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</si>
  <si>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</si>
  <si>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</si>
  <si>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</si>
  <si>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</si>
  <si>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</si>
  <si>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</si>
  <si>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</si>
  <si>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</si>
  <si>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</si>
  <si>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</si>
  <si>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</si>
  <si>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</si>
  <si>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</si>
  <si>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</si>
  <si>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</si>
  <si>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</si>
  <si>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</si>
  <si>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</si>
  <si>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</si>
  <si>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</si>
  <si>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</si>
  <si>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</si>
  <si>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</si>
  <si>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</si>
  <si>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</si>
  <si>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</si>
  <si>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</si>
  <si>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</si>
  <si>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</si>
  <si>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</si>
  <si>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</si>
  <si>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</si>
  <si>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</si>
  <si>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</si>
  <si>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</si>
  <si>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</si>
  <si>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</si>
  <si>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</si>
  <si>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</si>
  <si>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</si>
  <si>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</si>
  <si>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</si>
  <si>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</si>
  <si>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</si>
  <si>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</si>
  <si>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</si>
  <si>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</si>
  <si>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</si>
  <si>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</si>
  <si>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</si>
  <si>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</si>
  <si>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</si>
  <si>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</si>
  <si>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</si>
  <si>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</si>
  <si>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</si>
  <si>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</si>
  <si>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</si>
  <si>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</si>
  <si>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</si>
  <si>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</si>
  <si>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</si>
  <si>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</si>
  <si>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</si>
  <si>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</si>
  <si>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</si>
  <si>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</si>
  <si>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</si>
  <si>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</si>
  <si>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</si>
  <si>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</si>
  <si>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</si>
  <si>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</si>
  <si>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</si>
  <si>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</si>
  <si>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</si>
  <si>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</si>
  <si>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</si>
  <si>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</si>
  <si>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</si>
  <si>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</si>
  <si>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</si>
  <si>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</si>
  <si>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</si>
  <si>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</si>
  <si>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</si>
  <si>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</si>
  <si>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</si>
  <si>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</si>
  <si>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</si>
  <si>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</si>
  <si>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</si>
  <si>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</si>
  <si>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</si>
  <si>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</si>
  <si>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</si>
  <si>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</si>
  <si>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</si>
  <si>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</si>
  <si>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</si>
  <si>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</si>
  <si>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</si>
  <si>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</si>
  <si>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</si>
  <si>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</si>
  <si>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</si>
  <si>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</si>
  <si>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</si>
  <si>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</si>
  <si>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</si>
  <si>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</si>
  <si>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</si>
  <si>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</si>
  <si>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</si>
  <si>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</si>
  <si>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</si>
  <si>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</si>
  <si>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</si>
  <si>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</si>
  <si>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</si>
  <si>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</si>
  <si>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</si>
  <si>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</si>
  <si>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</si>
  <si>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</si>
  <si>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</si>
  <si>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</si>
  <si>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</si>
  <si>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</si>
  <si>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</si>
  <si>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</si>
  <si>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</si>
  <si>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</si>
  <si>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</si>
  <si>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</si>
  <si>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</si>
  <si>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</si>
  <si>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</si>
  <si>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</si>
  <si>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</si>
  <si>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</si>
  <si>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</si>
  <si>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</si>
  <si>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</si>
  <si>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</si>
  <si>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</si>
  <si>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</si>
  <si>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</si>
  <si>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</si>
  <si>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</si>
  <si>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</si>
  <si>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</si>
  <si>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</si>
  <si>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</si>
  <si>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</si>
  <si>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</si>
  <si>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</si>
  <si>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</si>
  <si>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</si>
  <si>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</si>
  <si>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</si>
  <si>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</si>
  <si>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</si>
  <si>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</si>
  <si>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</si>
  <si>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</si>
  <si>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</si>
  <si>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</si>
  <si>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</si>
  <si>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</si>
  <si>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</si>
  <si>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</si>
  <si>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</si>
  <si>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</si>
  <si>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</si>
  <si>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</si>
  <si>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</si>
  <si>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</si>
  <si>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</si>
  <si>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</si>
  <si>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</si>
  <si>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</si>
  <si>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</si>
  <si>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</si>
  <si>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</si>
  <si>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</si>
  <si>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</si>
  <si>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</si>
  <si>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</si>
  <si>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</si>
  <si>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</si>
  <si>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</si>
  <si>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</si>
  <si>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</si>
  <si>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</si>
  <si>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</si>
  <si>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</si>
  <si>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</si>
  <si>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</si>
  <si>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</si>
  <si>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</si>
  <si>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</si>
  <si>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</si>
  <si>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</si>
  <si>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</si>
  <si>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</si>
  <si>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</si>
  <si>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</si>
  <si>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</si>
  <si>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</si>
  <si>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</si>
  <si>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</si>
  <si>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</si>
  <si>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</si>
  <si>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</si>
  <si>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</si>
  <si>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</si>
  <si>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</si>
  <si>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</si>
  <si>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</si>
  <si>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</si>
  <si>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</si>
  <si>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</si>
  <si>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</si>
  <si>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</si>
  <si>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</si>
  <si>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</si>
  <si>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</si>
  <si>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</si>
  <si>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</si>
  <si>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</si>
  <si>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</si>
  <si>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</si>
  <si>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</si>
  <si>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</si>
  <si>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</si>
  <si>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</si>
  <si>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</si>
  <si>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</si>
  <si>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</si>
  <si>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</si>
  <si>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</si>
  <si>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</si>
  <si>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</si>
  <si>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</si>
  <si>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</si>
  <si>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</si>
  <si>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</si>
  <si>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</si>
  <si>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</si>
  <si>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</si>
  <si>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</si>
  <si>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</si>
  <si>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</si>
  <si>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</si>
  <si>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</si>
  <si>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</si>
  <si>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</si>
  <si>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</si>
  <si>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</si>
  <si>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</si>
  <si>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</si>
  <si>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</si>
  <si>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</si>
  <si>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</si>
  <si>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</si>
  <si>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</si>
  <si>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</si>
  <si>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</si>
  <si>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</si>
  <si>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</si>
  <si>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</si>
  <si>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</si>
  <si>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</si>
  <si>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</si>
  <si>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</si>
  <si>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</si>
  <si>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</si>
  <si>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</si>
  <si>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</si>
  <si>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</si>
  <si>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</si>
  <si>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</si>
  <si>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</si>
  <si>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</si>
  <si>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</si>
  <si>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</si>
  <si>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</si>
  <si>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</si>
  <si>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</si>
  <si>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</si>
  <si>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</si>
  <si>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</si>
  <si>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</si>
  <si>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</si>
  <si>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</si>
  <si>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</si>
  <si>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</si>
  <si>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</si>
  <si>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</si>
  <si>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</si>
  <si>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</si>
  <si>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</si>
  <si>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</si>
  <si>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</si>
  <si>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</si>
  <si>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</si>
  <si>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</si>
  <si>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</si>
  <si>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</si>
  <si>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</si>
  <si>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</si>
  <si>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</si>
  <si>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</si>
  <si>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</si>
  <si>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</si>
  <si>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</si>
  <si>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</si>
  <si>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</si>
  <si>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</si>
  <si>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</si>
  <si>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</si>
  <si>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</si>
  <si>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</si>
  <si>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</si>
  <si>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</si>
  <si>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</si>
  <si>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</si>
  <si>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</si>
  <si>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</si>
  <si>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</si>
  <si>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</si>
  <si>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</si>
  <si>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</si>
  <si>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</si>
  <si>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</si>
  <si>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</si>
  <si>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</si>
  <si>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</si>
  <si>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</si>
  <si>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</si>
  <si>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</si>
  <si>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</si>
  <si>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</si>
  <si>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</si>
  <si>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</si>
  <si>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</si>
  <si>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</si>
  <si>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</si>
  <si>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</si>
  <si>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</si>
  <si>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</si>
  <si>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</si>
  <si>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</si>
  <si>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</si>
  <si>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</si>
  <si>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</si>
  <si>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</si>
  <si>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</si>
  <si>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</si>
  <si>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</si>
  <si>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</si>
  <si>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</si>
  <si>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</si>
  <si>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</si>
  <si>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</si>
  <si>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</si>
  <si>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</si>
  <si>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</si>
  <si>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</si>
  <si>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</si>
  <si>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</si>
  <si>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</si>
  <si>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</si>
  <si>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</si>
  <si>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</si>
  <si>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</si>
  <si>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</si>
  <si>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</si>
  <si>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</si>
  <si>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</si>
  <si>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</si>
  <si>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</si>
  <si>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</si>
  <si>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</si>
  <si>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</si>
  <si>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</si>
  <si>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</si>
  <si>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</si>
  <si>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</si>
  <si>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</si>
  <si>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</si>
  <si>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</si>
  <si>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</si>
  <si>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</si>
  <si>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</si>
  <si>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</si>
  <si>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</si>
  <si>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</si>
  <si>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</si>
  <si>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</si>
  <si>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</si>
  <si>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</si>
  <si>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</si>
  <si>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</si>
  <si>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</si>
  <si>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</si>
  <si>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</si>
  <si>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</si>
  <si>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</si>
  <si>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</si>
  <si>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</si>
  <si>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</si>
  <si>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</si>
  <si>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</si>
  <si>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</si>
  <si>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</si>
  <si>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</si>
  <si>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</si>
  <si>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</si>
  <si>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</si>
  <si>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</si>
  <si>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</si>
  <si>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</si>
  <si>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</si>
  <si>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</si>
  <si>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</si>
  <si>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</si>
  <si>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</si>
  <si>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</si>
  <si>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</si>
  <si>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</si>
  <si>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</si>
  <si>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</si>
  <si>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</si>
  <si>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</si>
  <si>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</si>
  <si>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</si>
  <si>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</si>
  <si>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</si>
  <si>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</si>
  <si>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</si>
  <si>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</si>
  <si>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</si>
  <si>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</si>
  <si>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</si>
  <si>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</si>
  <si>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</si>
  <si>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</si>
  <si>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</si>
  <si>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</si>
  <si>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</si>
  <si>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</si>
  <si>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</si>
  <si>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</si>
  <si>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</si>
  <si>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</si>
  <si>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</si>
  <si>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</si>
  <si>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</si>
  <si>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</si>
  <si>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</si>
  <si>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</si>
  <si>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</si>
  <si>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</si>
  <si>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</si>
  <si>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</si>
  <si>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</si>
  <si>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</si>
  <si>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</si>
  <si>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</si>
  <si>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</si>
  <si>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</si>
  <si>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</si>
  <si>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</si>
  <si>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</si>
  <si>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</si>
  <si>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</si>
  <si>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</si>
  <si>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</si>
  <si>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</si>
  <si>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</si>
  <si>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</si>
  <si>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</si>
  <si>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</si>
  <si>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</si>
  <si>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</si>
  <si>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</si>
  <si>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</si>
  <si>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</si>
  <si>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</si>
  <si>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</si>
  <si>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</si>
  <si>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</si>
  <si>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</si>
  <si>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</si>
  <si>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</si>
  <si>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</si>
  <si>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</si>
  <si>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</si>
  <si>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</si>
  <si>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</si>
  <si>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</si>
  <si>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</si>
  <si>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</si>
  <si>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</si>
  <si>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</si>
  <si>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</si>
  <si>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</si>
  <si>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</si>
  <si>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</si>
  <si>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</si>
  <si>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</si>
  <si>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</si>
  <si>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</si>
  <si>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</si>
  <si>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</si>
  <si>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</si>
  <si>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</si>
  <si>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</si>
  <si>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</si>
  <si>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</si>
  <si>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</si>
  <si>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</si>
  <si>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</si>
  <si>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</si>
  <si>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</si>
  <si>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</si>
  <si>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</si>
  <si>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</si>
  <si>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</si>
  <si>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</si>
  <si>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</si>
  <si>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</si>
  <si>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</si>
  <si>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</si>
  <si>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</si>
  <si>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</si>
  <si>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</si>
  <si>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</si>
  <si>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</si>
  <si>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</si>
  <si>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</si>
  <si>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</si>
  <si>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</si>
  <si>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</si>
  <si>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</si>
  <si>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</si>
  <si>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</si>
  <si>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</si>
  <si>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</si>
  <si>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</si>
  <si>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</si>
  <si>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</si>
  <si>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</si>
  <si>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</si>
  <si>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</si>
  <si>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</si>
  <si>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</si>
  <si>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</si>
  <si>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</si>
  <si>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</si>
  <si>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</si>
  <si>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</si>
  <si>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</si>
  <si>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</si>
  <si>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</si>
  <si>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</si>
  <si>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</si>
  <si>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</si>
  <si>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</si>
  <si>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</si>
  <si>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</si>
  <si>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</si>
  <si>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</si>
  <si>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</si>
  <si>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</si>
  <si>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</si>
  <si>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</si>
  <si>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</si>
  <si>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</si>
  <si>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</si>
  <si>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</si>
  <si>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</si>
  <si>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</si>
  <si>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</si>
  <si>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</si>
  <si>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</si>
  <si>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</si>
  <si>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</si>
  <si>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</si>
  <si>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</si>
  <si>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</si>
  <si>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</si>
  <si>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</si>
  <si>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</si>
  <si>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</si>
  <si>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</si>
  <si>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</si>
  <si>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</si>
  <si>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</si>
  <si>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</si>
  <si>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</si>
  <si>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</si>
  <si>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</si>
  <si>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</si>
  <si>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</si>
  <si>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</si>
  <si>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</si>
  <si>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</si>
  <si>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</si>
  <si>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</si>
  <si>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</si>
  <si>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</si>
  <si>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</si>
  <si>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</si>
  <si>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</si>
  <si>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</si>
  <si>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</si>
  <si>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</si>
  <si>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</si>
  <si>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</si>
  <si>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</si>
  <si>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</si>
  <si>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</si>
  <si>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</si>
  <si>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</si>
  <si>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</si>
  <si>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</si>
  <si>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</si>
  <si>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</si>
  <si>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</si>
  <si>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</si>
  <si>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</si>
  <si>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</si>
  <si>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</si>
  <si>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</si>
  <si>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</si>
  <si>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</si>
  <si>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</si>
  <si>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</si>
  <si>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</si>
  <si>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</si>
  <si>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</si>
  <si>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</si>
  <si>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</si>
  <si>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</si>
  <si>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</si>
  <si>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</si>
  <si>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</si>
  <si>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</si>
  <si>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</si>
  <si>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</si>
  <si>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</si>
  <si>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</si>
  <si>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</si>
  <si>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</si>
  <si>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</si>
  <si>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</si>
  <si>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</si>
  <si>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</si>
  <si>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</si>
  <si>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</si>
  <si>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</si>
  <si>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</si>
  <si>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</si>
  <si>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</si>
  <si>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</si>
  <si>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</si>
  <si>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</si>
  <si>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</si>
  <si>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</si>
  <si>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</si>
  <si>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</si>
  <si>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</si>
  <si>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</si>
  <si>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</si>
  <si>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</si>
  <si>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</si>
  <si>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</si>
  <si>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</si>
  <si>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</si>
  <si>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</si>
  <si>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</si>
  <si>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</si>
  <si>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</si>
  <si>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</si>
  <si>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</si>
  <si>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</si>
  <si>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</si>
  <si>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</si>
  <si>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</si>
  <si>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</si>
  <si>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</si>
  <si>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</si>
  <si>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</si>
  <si>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</si>
  <si>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</si>
  <si>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</si>
  <si>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</si>
  <si>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</si>
  <si>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</si>
  <si>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</si>
  <si>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</si>
  <si>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</si>
  <si>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</si>
  <si>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</si>
  <si>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</si>
  <si>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</si>
  <si>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</si>
  <si>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</si>
  <si>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</si>
  <si>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</si>
  <si>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</si>
  <si>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</si>
  <si>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</si>
  <si>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</si>
  <si>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</si>
  <si>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</si>
  <si>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</si>
  <si>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</si>
  <si>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</si>
  <si>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</si>
  <si>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</si>
  <si>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</si>
  <si>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</si>
  <si>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</si>
  <si>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</si>
  <si>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</si>
  <si>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</si>
  <si>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</si>
  <si>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</si>
  <si>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</si>
  <si>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</si>
  <si>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</si>
  <si>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</si>
  <si>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</si>
  <si>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</si>
  <si>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</si>
  <si>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</si>
  <si>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</si>
  <si>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</si>
  <si>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</si>
  <si>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</si>
  <si>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</si>
  <si>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</si>
  <si>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</si>
  <si>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</si>
  <si>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</si>
  <si>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</si>
  <si>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</si>
  <si>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</si>
  <si>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</si>
  <si>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</si>
  <si>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</si>
  <si>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</si>
  <si>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</si>
  <si>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</si>
  <si>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</si>
  <si>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</si>
  <si>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</si>
  <si>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</si>
  <si>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</si>
  <si>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</si>
  <si>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</si>
  <si>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</si>
  <si>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</si>
  <si>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</si>
  <si>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</si>
  <si>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</si>
  <si>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</si>
  <si>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</si>
  <si>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</si>
  <si>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</si>
  <si>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</si>
  <si>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</si>
  <si>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</si>
  <si>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</si>
  <si>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</si>
  <si>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</si>
  <si>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</si>
  <si>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</si>
  <si>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</si>
  <si>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</si>
  <si>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</si>
  <si>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</si>
  <si>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</si>
  <si>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</si>
  <si>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</si>
  <si>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</si>
  <si>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</si>
  <si>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</si>
  <si>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</si>
  <si>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</si>
  <si>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</si>
  <si>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</si>
  <si>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</si>
  <si>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</si>
  <si>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</si>
  <si>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</si>
  <si>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</si>
  <si>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</si>
  <si>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</si>
  <si>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</si>
  <si>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</si>
  <si>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</si>
  <si>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</si>
  <si>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</si>
  <si>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</si>
  <si>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</si>
  <si>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</si>
  <si>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</si>
  <si>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</si>
  <si>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</si>
  <si>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</si>
  <si>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</si>
  <si>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</si>
  <si>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</si>
  <si>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</si>
  <si>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</si>
  <si>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</si>
  <si>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</si>
  <si>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</si>
  <si>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</si>
  <si>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</si>
  <si>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</si>
  <si>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</si>
  <si>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</si>
  <si>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</si>
  <si>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</si>
  <si>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</si>
  <si>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</si>
  <si>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</si>
  <si>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</si>
  <si>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</si>
  <si>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</si>
  <si>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</si>
  <si>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</si>
  <si>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</si>
  <si>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</si>
  <si>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</si>
  <si>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</si>
  <si>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</si>
  <si>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</si>
  <si>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</si>
  <si>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</si>
  <si>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</si>
  <si>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</si>
  <si>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</si>
  <si>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</si>
  <si>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</si>
  <si>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</si>
  <si>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</si>
  <si>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</si>
  <si>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</si>
  <si>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</si>
  <si>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</si>
  <si>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</si>
  <si>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</si>
  <si>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</si>
  <si>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</si>
  <si>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</si>
  <si>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</si>
  <si>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</si>
  <si>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</si>
  <si>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</si>
  <si>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</si>
  <si>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</si>
  <si>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</si>
  <si>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</si>
  <si>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</si>
  <si>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</si>
  <si>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</si>
  <si>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</si>
  <si>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</si>
  <si>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</si>
  <si>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</si>
  <si>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</si>
  <si>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</si>
  <si>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</si>
  <si>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</si>
  <si>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</si>
  <si>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</si>
  <si>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</si>
  <si>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</si>
  <si>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</si>
  <si>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</si>
  <si>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</si>
  <si>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</si>
  <si>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</si>
  <si>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</si>
  <si>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</si>
  <si>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</si>
  <si>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</si>
  <si>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</si>
  <si>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</si>
  <si>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</si>
  <si>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</si>
  <si>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</si>
  <si>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</si>
  <si>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</si>
  <si>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</si>
  <si>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</si>
  <si>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</si>
  <si>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</si>
  <si>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</si>
  <si>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</si>
  <si>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</si>
  <si>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</si>
  <si>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</si>
  <si>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</si>
  <si>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</si>
  <si>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</si>
  <si>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</si>
  <si>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</si>
  <si>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</si>
  <si>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</si>
  <si>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</si>
  <si>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</si>
  <si>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</si>
  <si>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</si>
  <si>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</si>
  <si>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</si>
  <si>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</si>
  <si>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</si>
  <si>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</si>
  <si>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</si>
  <si>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</si>
  <si>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</si>
  <si>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</si>
  <si>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</si>
  <si>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</si>
  <si>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</si>
  <si>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</si>
  <si>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</si>
  <si>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</si>
  <si>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</si>
  <si>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</si>
  <si>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</si>
  <si>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</si>
  <si>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</si>
  <si>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</si>
  <si>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</si>
  <si>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</si>
  <si>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</si>
  <si>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</si>
  <si>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</si>
  <si>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</si>
  <si>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</si>
  <si>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</si>
  <si>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</si>
  <si>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</si>
  <si>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</si>
  <si>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</si>
  <si>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</si>
  <si>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</si>
  <si>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</si>
  <si>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</si>
  <si>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</si>
  <si>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</si>
  <si>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</si>
  <si>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</si>
  <si>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</si>
  <si>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</si>
  <si>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</si>
  <si>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</si>
  <si>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</si>
  <si>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</si>
  <si>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</si>
  <si>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</si>
  <si>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</si>
  <si>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</si>
  <si>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</si>
  <si>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</si>
  <si>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</si>
  <si>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</si>
  <si>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</si>
  <si>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</si>
  <si>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</si>
  <si>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</si>
  <si>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</si>
  <si>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</si>
  <si>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</si>
  <si>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</si>
  <si>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</si>
  <si>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</si>
  <si>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</si>
  <si>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</si>
  <si>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</si>
  <si>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</si>
  <si>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</si>
  <si>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</si>
  <si>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</si>
  <si>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</si>
  <si>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</si>
  <si>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</si>
  <si>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</si>
  <si>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</si>
  <si>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</si>
  <si>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</si>
  <si>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</si>
  <si>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</si>
  <si>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</si>
  <si>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</si>
  <si>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</si>
  <si>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</si>
  <si>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</si>
  <si>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</si>
  <si>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</si>
  <si>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</si>
  <si>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</si>
  <si>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</si>
  <si>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</si>
  <si>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</si>
  <si>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</si>
  <si>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</si>
  <si>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</si>
  <si>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</si>
  <si>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</si>
  <si>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</si>
  <si>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</si>
  <si>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</si>
  <si>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</si>
  <si>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</si>
  <si>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</si>
  <si>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</si>
  <si>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</si>
  <si>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</si>
  <si>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</si>
  <si>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</si>
  <si>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</si>
  <si>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</si>
  <si>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</si>
  <si>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</si>
  <si>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</si>
  <si>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</si>
  <si>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</si>
  <si>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</si>
  <si>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</si>
  <si>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</si>
  <si>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</si>
  <si>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</si>
  <si>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</si>
  <si>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</si>
  <si>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</si>
  <si>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</si>
  <si>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</si>
  <si>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</si>
  <si>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</si>
  <si>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</si>
  <si>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</si>
  <si>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</si>
  <si>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</si>
  <si>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</si>
  <si>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</si>
  <si>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</si>
  <si>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</si>
  <si>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</si>
  <si>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</si>
  <si>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</si>
  <si>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</si>
  <si>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</si>
  <si>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</si>
  <si>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</si>
  <si>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</si>
  <si>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</si>
  <si>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</si>
  <si>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</si>
  <si>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</si>
  <si>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</si>
  <si>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</si>
  <si>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</si>
  <si>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</si>
  <si>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</si>
  <si>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</si>
  <si>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</si>
  <si>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</si>
  <si>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</si>
  <si>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</si>
  <si>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</si>
  <si>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</si>
  <si>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</si>
  <si>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</si>
  <si>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</si>
  <si>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</si>
  <si>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</si>
  <si>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</si>
  <si>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</si>
  <si>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</si>
  <si>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</si>
  <si>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</si>
  <si>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</si>
  <si>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</si>
  <si>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</si>
  <si>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</si>
  <si>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</si>
  <si>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</si>
  <si>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</si>
  <si>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</si>
  <si>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</si>
  <si>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</si>
  <si>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</si>
  <si>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</si>
  <si>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</si>
  <si>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</si>
  <si>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</si>
  <si>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</si>
  <si>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</si>
  <si>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</si>
  <si>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</si>
  <si>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</si>
  <si>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</si>
  <si>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</si>
  <si>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</si>
  <si>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</si>
  <si>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</si>
  <si>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</si>
  <si>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</si>
  <si>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</si>
  <si>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</si>
  <si>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</si>
  <si>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</si>
  <si>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</si>
  <si>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</si>
  <si>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</si>
  <si>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</si>
  <si>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</si>
  <si>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</si>
  <si>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</si>
  <si>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</si>
  <si>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</si>
  <si>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</si>
  <si>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</si>
  <si>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</si>
  <si>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</si>
  <si>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</si>
  <si>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</si>
  <si>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</si>
  <si>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</si>
  <si>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</si>
  <si>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</si>
  <si>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</si>
  <si>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</si>
  <si>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</si>
  <si>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</si>
  <si>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</si>
  <si>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</si>
  <si>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</si>
  <si>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</si>
  <si>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</si>
  <si>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</si>
  <si>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</si>
  <si>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</si>
  <si>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</si>
  <si>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</si>
  <si>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</si>
  <si>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</si>
  <si>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</si>
  <si>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</si>
  <si>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</si>
  <si>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</si>
  <si>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</si>
  <si>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</si>
  <si>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</si>
  <si>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</si>
  <si>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</si>
  <si>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</si>
  <si>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</si>
  <si>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</si>
  <si>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</si>
  <si>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</si>
  <si>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</si>
  <si>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</si>
  <si>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</si>
  <si>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</si>
  <si>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</si>
  <si>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</si>
  <si>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</si>
  <si>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</si>
  <si>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</si>
  <si>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</si>
  <si>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</si>
  <si>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</si>
  <si>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</si>
  <si>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</si>
  <si>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</si>
  <si>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</si>
  <si>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</si>
  <si>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</si>
  <si>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</si>
  <si>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</si>
  <si>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</si>
  <si>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</si>
  <si>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</si>
  <si>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</si>
  <si>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</si>
  <si>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</si>
  <si>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</si>
  <si>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</si>
  <si>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</si>
  <si>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</si>
  <si>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</si>
  <si>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</si>
  <si>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</si>
  <si>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</si>
  <si>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</si>
  <si>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</si>
  <si>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</si>
  <si>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</si>
  <si>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</si>
  <si>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</si>
  <si>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</si>
  <si>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</si>
  <si>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</si>
  <si>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</si>
  <si>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</si>
  <si>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</si>
  <si>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</si>
  <si>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</si>
  <si>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</si>
  <si>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</si>
  <si>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</si>
  <si>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</si>
  <si>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</si>
  <si>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</si>
  <si>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</si>
  <si>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</si>
  <si>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</si>
  <si>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</si>
  <si>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</si>
  <si>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</si>
  <si>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</si>
  <si>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</si>
  <si>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</si>
  <si>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</si>
  <si>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</si>
  <si>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</si>
  <si>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</si>
  <si>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</si>
  <si>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</si>
  <si>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</si>
  <si>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</si>
  <si>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</si>
  <si>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</si>
  <si>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</si>
  <si>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</si>
  <si>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</si>
  <si>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</si>
  <si>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</si>
  <si>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</si>
  <si>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</si>
  <si>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</si>
  <si>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</si>
  <si>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</si>
  <si>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</si>
  <si>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</si>
  <si>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</si>
  <si>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</si>
  <si>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</si>
  <si>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</si>
  <si>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</si>
  <si>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</si>
  <si>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</si>
  <si>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</si>
  <si>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</si>
  <si>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</si>
  <si>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</si>
  <si>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</si>
  <si>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</si>
  <si>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</si>
  <si>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</si>
  <si>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</si>
  <si>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</si>
  <si>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</si>
  <si>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</si>
  <si>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</si>
  <si>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</si>
  <si>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</si>
  <si>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</si>
  <si>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</si>
  <si>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</si>
  <si>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</si>
  <si>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</si>
  <si>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</si>
  <si>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</si>
  <si>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</si>
  <si>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</si>
  <si>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</si>
  <si>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</si>
  <si>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</si>
  <si>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</si>
  <si>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</si>
  <si>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</si>
  <si>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</si>
  <si>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</si>
  <si>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</si>
  <si>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</si>
  <si>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</si>
  <si>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</si>
  <si>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</si>
  <si>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</si>
  <si>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</si>
  <si>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</si>
  <si>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</si>
  <si>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</si>
  <si>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</si>
  <si>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</si>
  <si>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</si>
  <si>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</si>
  <si>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</si>
  <si>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</si>
  <si>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</si>
  <si>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</si>
  <si>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</si>
  <si>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</si>
  <si>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</si>
  <si>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</si>
  <si>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</si>
  <si>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</si>
  <si>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</si>
  <si>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</si>
  <si>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</si>
  <si>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</si>
  <si>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</si>
  <si>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</si>
  <si>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</si>
  <si>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</si>
  <si>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</si>
  <si>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</si>
  <si>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</si>
  <si>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</si>
  <si>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</si>
  <si>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</si>
  <si>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</si>
  <si>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</si>
  <si>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</si>
  <si>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</si>
  <si>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</si>
  <si>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</si>
  <si>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</si>
  <si>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</si>
  <si>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</si>
  <si>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</si>
  <si>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</si>
  <si>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</si>
  <si>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</si>
  <si>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</si>
  <si>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</si>
  <si>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</si>
  <si>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</si>
  <si>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</si>
  <si>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</si>
  <si>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</si>
  <si>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</si>
  <si>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</si>
  <si>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</si>
  <si>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</si>
  <si>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</si>
  <si>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</si>
  <si>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</si>
  <si>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</si>
  <si>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</si>
  <si>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</si>
  <si>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</si>
  <si>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</si>
  <si>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</si>
  <si>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</si>
  <si>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</si>
  <si>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</si>
  <si>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</si>
  <si>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</si>
  <si>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</si>
  <si>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</si>
  <si>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</si>
  <si>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</si>
  <si>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</si>
  <si>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</si>
  <si>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</si>
  <si>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</si>
  <si>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</si>
  <si>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</si>
  <si>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</si>
  <si>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</si>
  <si>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</si>
  <si>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</si>
  <si>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</si>
  <si>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</si>
  <si>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</si>
  <si>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</si>
  <si>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</si>
  <si>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</si>
  <si>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</si>
  <si>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</si>
  <si>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</si>
  <si>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</si>
  <si>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</si>
  <si>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</si>
  <si>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</si>
  <si>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</si>
  <si>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</si>
  <si>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</si>
  <si>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</si>
  <si>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</si>
  <si>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</si>
  <si>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</si>
  <si>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</si>
  <si>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</si>
  <si>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</si>
  <si>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</si>
  <si>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</si>
  <si>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</si>
  <si>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</si>
  <si>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</si>
  <si>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</si>
  <si>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</si>
  <si>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</si>
  <si>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</si>
  <si>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</si>
  <si>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</si>
  <si>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</si>
  <si>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</si>
  <si>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</si>
  <si>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</si>
  <si>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</si>
  <si>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</si>
  <si>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</si>
  <si>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</si>
  <si>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</si>
  <si>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</si>
  <si>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</si>
  <si>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</si>
  <si>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</si>
  <si>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</si>
  <si>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</si>
  <si>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</si>
  <si>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</si>
  <si>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</si>
  <si>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</si>
  <si>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</si>
  <si>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</si>
  <si>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</si>
  <si>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</si>
  <si>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</si>
  <si>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</si>
  <si>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</si>
  <si>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</si>
  <si>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</si>
  <si>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</si>
  <si>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</si>
  <si>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</si>
  <si>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</si>
  <si>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</si>
  <si>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</si>
  <si>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</si>
  <si>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</si>
  <si>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</si>
  <si>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</si>
  <si>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</si>
  <si>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</si>
  <si>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</si>
  <si>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</si>
  <si>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</si>
  <si>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</si>
  <si>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</si>
  <si>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</si>
  <si>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</si>
  <si>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</si>
  <si>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</si>
  <si>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</si>
  <si>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</si>
  <si>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</si>
  <si>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</si>
  <si>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</si>
  <si>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</si>
  <si>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</si>
  <si>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</si>
  <si>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</si>
  <si>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</si>
  <si>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</si>
  <si>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</si>
  <si>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</si>
  <si>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</si>
  <si>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</si>
  <si>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</si>
  <si>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</si>
  <si>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</si>
  <si>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</si>
  <si>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</si>
  <si>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</si>
  <si>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</si>
  <si>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</si>
  <si>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</si>
  <si>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</si>
  <si>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</si>
  <si>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</si>
  <si>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</si>
  <si>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</si>
  <si>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</si>
  <si>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</si>
  <si>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</si>
  <si>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</si>
  <si>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</si>
  <si>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</si>
  <si>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</si>
  <si>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</si>
  <si>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</si>
  <si>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</si>
  <si>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</si>
  <si>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</si>
  <si>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</si>
  <si>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</si>
  <si>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</si>
  <si>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</si>
  <si>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</si>
  <si>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</si>
  <si>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</si>
  <si>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</si>
  <si>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</si>
  <si>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</si>
  <si>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</si>
  <si>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</si>
  <si>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</si>
  <si>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</si>
  <si>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</si>
  <si>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</si>
  <si>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</si>
  <si>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</si>
  <si>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</si>
  <si>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</si>
  <si>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</si>
  <si>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</si>
  <si>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</si>
  <si>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</si>
  <si>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</si>
  <si>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</si>
  <si>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</si>
  <si>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</si>
  <si>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</si>
  <si>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</si>
  <si>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</si>
  <si>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</si>
  <si>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</si>
  <si>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</si>
  <si>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</si>
  <si>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</si>
  <si>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</si>
  <si>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</si>
  <si>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</si>
  <si>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</si>
  <si>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</si>
  <si>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</si>
  <si>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</si>
  <si>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</si>
  <si>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</si>
  <si>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</si>
  <si>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</si>
  <si>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</si>
  <si>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</si>
  <si>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</si>
  <si>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</si>
  <si>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</si>
  <si>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</si>
  <si>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</si>
  <si>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</si>
  <si>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</si>
  <si>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</si>
  <si>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</si>
  <si>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</si>
  <si>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</si>
  <si>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</si>
  <si>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</si>
  <si>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</si>
  <si>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</si>
  <si>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</si>
  <si>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</si>
  <si>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</si>
  <si>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</si>
  <si>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</si>
  <si>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</si>
  <si>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</si>
  <si>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</si>
  <si>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</si>
  <si>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</si>
  <si>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</si>
  <si>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</si>
  <si>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</si>
  <si>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</si>
  <si>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</si>
  <si>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</si>
  <si>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</si>
  <si>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</si>
  <si>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</si>
  <si>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</si>
  <si>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</si>
  <si>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</si>
  <si>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</si>
  <si>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</si>
  <si>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</si>
  <si>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</si>
  <si>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</si>
  <si>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</si>
  <si>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</si>
  <si>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</si>
  <si>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</si>
  <si>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</si>
  <si>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</si>
  <si>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</si>
  <si>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</si>
  <si>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</si>
  <si>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</si>
  <si>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</si>
  <si>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</si>
  <si>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</si>
  <si>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</si>
  <si>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</si>
  <si>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</si>
  <si>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</si>
  <si>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</si>
  <si>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</si>
  <si>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</si>
  <si>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</si>
  <si>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</si>
  <si>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</si>
  <si>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</si>
  <si>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</si>
  <si>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</si>
  <si>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</si>
  <si>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</si>
  <si>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</si>
  <si>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</si>
  <si>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</si>
  <si>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</si>
  <si>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</si>
  <si>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</si>
  <si>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</si>
  <si>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</si>
  <si>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</si>
  <si>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</si>
  <si>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</si>
  <si>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</si>
  <si>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</si>
  <si>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</si>
  <si>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</si>
  <si>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</si>
  <si>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</si>
  <si>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</si>
  <si>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</si>
  <si>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</si>
  <si>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</si>
  <si>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</si>
  <si>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</si>
  <si>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</si>
  <si>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</si>
  <si>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</si>
  <si>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</si>
  <si>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</si>
  <si>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</si>
  <si>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</si>
  <si>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</si>
  <si>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</si>
  <si>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</si>
  <si>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</si>
  <si>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</si>
  <si>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</si>
  <si>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</si>
  <si>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</si>
  <si>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</si>
  <si>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</si>
  <si>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</si>
  <si>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</si>
  <si>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</si>
  <si>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</si>
  <si>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</si>
  <si>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</si>
  <si>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</si>
  <si>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</si>
  <si>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</si>
  <si>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</si>
  <si>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</si>
  <si>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</si>
  <si>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</si>
  <si>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</si>
  <si>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</si>
  <si>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</si>
  <si>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</si>
  <si>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</si>
  <si>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</si>
  <si>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</si>
  <si>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</si>
  <si>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</si>
  <si>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</si>
  <si>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</si>
  <si>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</si>
  <si>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</si>
  <si>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</si>
  <si>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</si>
  <si>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</si>
  <si>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</si>
  <si>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</si>
  <si>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</si>
  <si>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</si>
  <si>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</si>
  <si>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</si>
  <si>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</si>
  <si>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</si>
  <si>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</si>
  <si>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</si>
  <si>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</si>
  <si>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</si>
  <si>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</si>
  <si>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</si>
  <si>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</si>
  <si>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</si>
  <si>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</si>
  <si>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</si>
  <si>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</si>
  <si>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</si>
  <si>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</si>
  <si>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</si>
  <si>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</si>
  <si>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</si>
  <si>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</si>
  <si>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</si>
  <si>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</si>
  <si>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</si>
  <si>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</si>
  <si>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</si>
  <si>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</si>
  <si>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</si>
  <si>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</si>
  <si>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</si>
  <si>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</si>
  <si>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</si>
  <si>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</si>
  <si>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</si>
  <si>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</si>
  <si>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</si>
  <si>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</si>
  <si>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</si>
  <si>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</si>
  <si>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</si>
  <si>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</si>
  <si>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</si>
  <si>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</si>
  <si>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</si>
  <si>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</si>
  <si>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</si>
  <si>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</si>
  <si>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</si>
  <si>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</si>
  <si>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</si>
  <si>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</si>
  <si>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</si>
  <si>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</si>
  <si>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</si>
  <si>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</si>
  <si>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</si>
  <si>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</si>
  <si>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</si>
  <si>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</si>
  <si>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</si>
  <si>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</si>
  <si>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</si>
  <si>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</si>
  <si>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</si>
  <si>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</si>
  <si>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</si>
  <si>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</si>
  <si>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</si>
  <si>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</si>
  <si>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</si>
  <si>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</si>
  <si>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</si>
  <si>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</si>
  <si>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</si>
  <si>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</si>
  <si>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</si>
  <si>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</si>
  <si>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</si>
  <si>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</si>
  <si>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</si>
  <si>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</si>
  <si>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</si>
  <si>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</si>
  <si>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</si>
  <si>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</si>
  <si>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</si>
  <si>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</si>
  <si>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</si>
  <si>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</si>
  <si>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</si>
  <si>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</si>
  <si>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</si>
  <si>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</si>
  <si>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</si>
  <si>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</si>
  <si>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</si>
  <si>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</si>
  <si>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</si>
  <si>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</si>
  <si>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</si>
  <si>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</si>
  <si>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</si>
  <si>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</si>
  <si>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</si>
  <si>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</si>
  <si>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</si>
  <si>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</si>
  <si>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</si>
  <si>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</si>
  <si>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</si>
  <si>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</si>
  <si>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</si>
  <si>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</si>
  <si>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</si>
  <si>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</si>
  <si>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</si>
  <si>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</si>
  <si>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</si>
  <si>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</si>
  <si>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</si>
  <si>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</si>
  <si>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</si>
  <si>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</si>
  <si>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</si>
  <si>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</si>
  <si>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</si>
  <si>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</si>
  <si>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</si>
  <si>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</si>
  <si>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</si>
  <si>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</si>
  <si>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</si>
  <si>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</si>
  <si>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</si>
  <si>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</si>
  <si>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</si>
  <si>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</si>
  <si>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</si>
  <si>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</si>
  <si>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</si>
  <si>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</si>
  <si>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</si>
  <si>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</si>
  <si>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</si>
  <si>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</si>
  <si>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</si>
  <si>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</si>
  <si>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</si>
  <si>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</si>
  <si>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</si>
  <si>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</si>
  <si>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</si>
  <si>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</si>
  <si>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</si>
  <si>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</si>
  <si>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</si>
  <si>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</si>
  <si>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</si>
  <si>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</si>
  <si>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</si>
  <si>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</si>
  <si>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</si>
  <si>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</si>
  <si>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</si>
  <si>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</si>
  <si>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</si>
  <si>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</si>
  <si>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</si>
  <si>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</si>
  <si>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</si>
  <si>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</si>
  <si>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</si>
  <si>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</si>
  <si>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</si>
  <si>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</si>
  <si>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</si>
  <si>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</si>
  <si>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</si>
  <si>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</si>
  <si>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</si>
  <si>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</si>
  <si>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</si>
  <si>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</si>
  <si>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</si>
  <si>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</si>
  <si>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</si>
  <si>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</si>
  <si>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</si>
  <si>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</si>
  <si>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</si>
  <si>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</si>
  <si>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</si>
  <si>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</si>
  <si>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</si>
  <si>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</si>
  <si>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</si>
  <si>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</si>
  <si>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</si>
  <si>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</si>
  <si>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</si>
  <si>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</si>
  <si>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</si>
  <si>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</si>
  <si>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</si>
  <si>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</si>
  <si>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</si>
  <si>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</si>
  <si>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</si>
  <si>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</si>
  <si>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</si>
  <si>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</si>
  <si>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</si>
  <si>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</si>
  <si>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</si>
  <si>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</si>
  <si>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</si>
  <si>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</si>
  <si>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</si>
  <si>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</si>
  <si>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</si>
  <si>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</si>
  <si>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</si>
  <si>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</si>
  <si>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</si>
  <si>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</si>
  <si>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</si>
  <si>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</si>
  <si>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</si>
  <si>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</si>
  <si>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</si>
  <si>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</si>
  <si>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</si>
  <si>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</si>
  <si>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</si>
  <si>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</si>
  <si>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</si>
  <si>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</si>
  <si>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</si>
  <si>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</si>
  <si>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</si>
  <si>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</si>
  <si>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</si>
  <si>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</si>
  <si>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</si>
  <si>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</si>
  <si>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</si>
  <si>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</si>
  <si>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</si>
  <si>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</si>
  <si>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</si>
  <si>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</si>
  <si>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</si>
  <si>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</si>
  <si>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</si>
  <si>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</si>
  <si>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</si>
  <si>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</si>
  <si>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</si>
  <si>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</si>
  <si>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</si>
  <si>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</si>
  <si>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</si>
  <si>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</si>
  <si>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</si>
  <si>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</si>
  <si>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</si>
  <si>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</si>
  <si>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</si>
  <si>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</si>
  <si>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</si>
  <si>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</si>
  <si>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</si>
  <si>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</si>
  <si>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</si>
  <si>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</si>
  <si>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</si>
  <si>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</si>
  <si>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</si>
  <si>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</si>
  <si>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</si>
  <si>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</si>
  <si>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</si>
  <si>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</si>
  <si>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</si>
  <si>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</si>
  <si>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</si>
  <si>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</si>
  <si>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</si>
  <si>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</si>
  <si>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</si>
  <si>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</si>
  <si>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</si>
  <si>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</si>
  <si>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</si>
  <si>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</si>
  <si>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</si>
  <si>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</si>
  <si>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</si>
  <si>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</si>
  <si>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</si>
  <si>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</si>
  <si>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</si>
  <si>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</si>
  <si>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</si>
  <si>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</si>
  <si>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</si>
  <si>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</si>
  <si>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</si>
  <si>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</si>
  <si>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</si>
  <si>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</si>
  <si>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</si>
  <si>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</si>
  <si>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</si>
  <si>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</si>
  <si>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</si>
  <si>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</si>
  <si>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</si>
  <si>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</si>
  <si>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</si>
  <si>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</si>
  <si>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</si>
  <si>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</si>
  <si>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</si>
  <si>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</si>
  <si>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</si>
  <si>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</si>
  <si>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</si>
  <si>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</si>
  <si>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</si>
  <si>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</si>
  <si>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</si>
  <si>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</si>
  <si>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</si>
  <si>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</si>
  <si>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</si>
  <si>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</si>
  <si>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</si>
  <si>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</si>
  <si>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</si>
  <si>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</si>
  <si>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</si>
  <si>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</si>
  <si>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</si>
  <si>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</si>
  <si>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</si>
  <si>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</si>
  <si>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</si>
  <si>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</si>
  <si>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</si>
  <si>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</si>
  <si>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</si>
  <si>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</si>
  <si>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</si>
  <si>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</si>
  <si>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</si>
  <si>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</si>
  <si>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</si>
  <si>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</si>
  <si>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</si>
  <si>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</si>
  <si>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</si>
  <si>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</si>
  <si>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</si>
  <si>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</si>
  <si>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</si>
  <si>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</si>
  <si>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</si>
  <si>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</si>
  <si>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</si>
  <si>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</si>
  <si>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</si>
  <si>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</si>
  <si>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</si>
  <si>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</si>
  <si>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</si>
  <si>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</si>
  <si>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</si>
  <si>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</si>
  <si>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</si>
  <si>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</si>
  <si>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</si>
  <si>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</si>
  <si>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</si>
  <si>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</si>
  <si>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</si>
  <si>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</si>
  <si>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</si>
  <si>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</si>
  <si>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</si>
  <si>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</si>
  <si>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</si>
  <si>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</si>
  <si>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</si>
  <si>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</si>
  <si>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</si>
  <si>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</si>
  <si>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</si>
  <si>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</si>
  <si>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</si>
  <si>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</si>
  <si>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</si>
  <si>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</si>
  <si>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</si>
  <si>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</si>
  <si>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</si>
  <si>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</si>
  <si>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</si>
  <si>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</si>
  <si>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</si>
  <si>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</si>
  <si>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</si>
  <si>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</si>
  <si>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</si>
  <si>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</si>
  <si>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</si>
  <si>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</si>
  <si>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</si>
  <si>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</si>
  <si>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</si>
  <si>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</si>
  <si>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</si>
  <si>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</si>
  <si>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</si>
  <si>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</si>
  <si>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</si>
  <si>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</si>
  <si>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</si>
  <si>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</si>
  <si>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</si>
  <si>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</si>
  <si>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</si>
  <si>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</si>
  <si>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</si>
  <si>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</si>
  <si>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</si>
  <si>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</si>
  <si>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</si>
  <si>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</si>
  <si>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</si>
  <si>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</si>
  <si>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</si>
  <si>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</si>
  <si>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</si>
  <si>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</si>
  <si>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</si>
  <si>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</si>
  <si>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</si>
  <si>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</si>
  <si>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</si>
  <si>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</si>
  <si>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</si>
  <si>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</si>
  <si>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</si>
  <si>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</si>
  <si>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</si>
  <si>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</si>
  <si>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</si>
  <si>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</si>
  <si>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</si>
  <si>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</si>
  <si>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</si>
  <si>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</si>
  <si>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</si>
  <si>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</si>
  <si>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</si>
  <si>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</si>
  <si>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</si>
  <si>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</si>
  <si>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</si>
  <si>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</si>
  <si>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</si>
  <si>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</si>
  <si>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</si>
  <si>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</si>
  <si>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</si>
  <si>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</si>
  <si>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</si>
  <si>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</si>
  <si>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</si>
  <si>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</si>
  <si>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</si>
  <si>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</si>
  <si>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</si>
  <si>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</si>
  <si>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</si>
  <si>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</si>
  <si>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</si>
  <si>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</si>
  <si>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</si>
  <si>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</si>
  <si>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</si>
  <si>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</si>
  <si>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</si>
  <si>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</si>
  <si>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</si>
  <si>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</si>
  <si>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</si>
  <si>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</si>
  <si>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</si>
  <si>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</si>
  <si>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</si>
  <si>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</si>
  <si>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</si>
  <si>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</si>
  <si>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</si>
  <si>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</si>
  <si>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</si>
  <si>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</si>
  <si>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</si>
  <si>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</si>
  <si>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</si>
  <si>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</si>
  <si>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</si>
  <si>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</si>
  <si>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</si>
  <si>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</si>
  <si>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</si>
  <si>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</si>
  <si>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</si>
  <si>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</si>
  <si>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</si>
  <si>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</si>
  <si>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</si>
  <si>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</si>
  <si>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</si>
  <si>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</si>
  <si>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</si>
  <si>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</si>
  <si>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</si>
  <si>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</si>
  <si>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</si>
  <si>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</si>
  <si>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</si>
  <si>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</si>
  <si>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</si>
  <si>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</si>
  <si>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</si>
  <si>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</si>
  <si>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</si>
  <si>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</si>
  <si>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</si>
  <si>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</si>
  <si>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</si>
  <si>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</si>
  <si>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</si>
  <si>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</si>
  <si>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</si>
  <si>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</si>
  <si>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</si>
  <si>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</si>
  <si>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</si>
  <si>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</si>
  <si>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</si>
  <si>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</si>
  <si>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</si>
  <si>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</si>
  <si>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</si>
  <si>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</si>
  <si>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</si>
  <si>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</si>
  <si>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</si>
  <si>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</si>
  <si>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</si>
  <si>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</si>
  <si>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</si>
  <si>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</si>
  <si>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</si>
  <si>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</si>
  <si>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</si>
  <si>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</si>
  <si>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</si>
  <si>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</si>
  <si>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</si>
  <si>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</si>
  <si>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</si>
  <si>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</si>
  <si>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</si>
  <si>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</si>
  <si>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</si>
  <si>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</si>
  <si>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</si>
  <si>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</si>
  <si>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</si>
  <si>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</si>
  <si>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</si>
  <si>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</si>
  <si>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</si>
  <si>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</si>
  <si>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</si>
  <si>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</si>
  <si>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</si>
  <si>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</si>
  <si>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</si>
  <si>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</si>
  <si>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</si>
  <si>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</si>
  <si>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</si>
  <si>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</si>
  <si>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</si>
  <si>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</si>
  <si>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</si>
  <si>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</si>
  <si>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</si>
  <si>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</si>
  <si>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</si>
  <si>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</si>
  <si>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</si>
  <si>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</si>
  <si>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</si>
  <si>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</si>
  <si>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</si>
  <si>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</si>
  <si>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</si>
  <si>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</si>
  <si>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</si>
  <si>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</si>
  <si>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</si>
  <si>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</si>
  <si>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</si>
  <si>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</si>
  <si>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</si>
  <si>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</si>
  <si>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</si>
  <si>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</si>
  <si>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</si>
  <si>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</si>
  <si>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</si>
  <si>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</si>
  <si>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</si>
  <si>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</si>
  <si>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</si>
  <si>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</si>
  <si>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</si>
  <si>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</si>
  <si>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</si>
  <si>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</si>
  <si>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</si>
  <si>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</si>
  <si>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</si>
  <si>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</si>
  <si>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</si>
  <si>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</si>
  <si>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</si>
  <si>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</si>
  <si>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</si>
  <si>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</si>
  <si>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</si>
  <si>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</si>
  <si>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</si>
  <si>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</si>
  <si>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</si>
  <si>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</si>
  <si>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</si>
  <si>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</si>
  <si>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</si>
  <si>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</si>
  <si>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</si>
  <si>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</si>
  <si>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</si>
  <si>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</si>
  <si>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</si>
  <si>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</si>
  <si>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</si>
  <si>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</si>
  <si>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</si>
  <si>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</si>
  <si>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</si>
  <si>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</si>
  <si>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</si>
  <si>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</si>
  <si>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</si>
  <si>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</si>
  <si>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</si>
  <si>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</si>
  <si>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</si>
  <si>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</si>
  <si>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</si>
  <si>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</si>
  <si>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</si>
  <si>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</si>
  <si>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</si>
  <si>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</si>
  <si>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</si>
  <si>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</si>
  <si>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</si>
  <si>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</si>
  <si>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</si>
  <si>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</si>
  <si>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</si>
  <si>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</si>
  <si>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</si>
  <si>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</si>
  <si>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</si>
  <si>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</si>
  <si>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</si>
  <si>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</si>
  <si>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</si>
  <si>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</si>
  <si>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</si>
  <si>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</si>
  <si>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</si>
  <si>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</si>
  <si>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</si>
  <si>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</si>
  <si>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</si>
  <si>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</si>
  <si>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</si>
  <si>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</si>
  <si>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</si>
  <si>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</si>
  <si>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</si>
  <si>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</si>
  <si>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</si>
  <si>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</si>
  <si>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</si>
  <si>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</si>
  <si>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</si>
  <si>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</si>
  <si>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</si>
  <si>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</si>
  <si>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</si>
  <si>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</si>
  <si>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</si>
  <si>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</si>
  <si>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</si>
  <si>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</si>
  <si>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</si>
  <si>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</si>
  <si>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</si>
  <si>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</si>
  <si>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</si>
  <si>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</si>
  <si>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</si>
  <si>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</si>
  <si>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</si>
  <si>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</si>
  <si>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</si>
  <si>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</si>
  <si>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</si>
  <si>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</si>
  <si>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</si>
  <si>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</si>
  <si>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</si>
  <si>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</si>
  <si>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</si>
  <si>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</si>
  <si>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</si>
  <si>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</si>
  <si>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</si>
  <si>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</si>
  <si>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</si>
  <si>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</si>
  <si>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</si>
  <si>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</si>
  <si>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</si>
  <si>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</si>
  <si>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</si>
  <si>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</si>
  <si>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</si>
  <si>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</si>
  <si>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</si>
  <si>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</si>
  <si>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</si>
  <si>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</si>
  <si>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</si>
  <si>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</si>
  <si>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</si>
  <si>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</si>
  <si>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</si>
  <si>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</si>
  <si>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</si>
  <si>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</si>
  <si>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</si>
  <si>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</si>
  <si>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</si>
  <si>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</si>
  <si>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</si>
  <si>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</si>
  <si>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</si>
  <si>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</si>
  <si>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</si>
  <si>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</si>
  <si>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</si>
  <si>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</si>
  <si>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</si>
  <si>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</si>
  <si>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</si>
  <si>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</si>
  <si>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</si>
  <si>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</si>
  <si>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</si>
  <si>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</si>
  <si>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</si>
  <si>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</si>
  <si>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</si>
  <si>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</si>
  <si>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</si>
  <si>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</si>
  <si>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</si>
  <si>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</si>
  <si>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</si>
  <si>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</si>
  <si>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</si>
  <si>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</si>
  <si>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</si>
  <si>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</si>
  <si>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</si>
  <si>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</si>
  <si>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</si>
  <si>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</si>
  <si>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</si>
  <si>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</si>
  <si>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</si>
  <si>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</si>
  <si>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</si>
  <si>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</si>
  <si>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</si>
  <si>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</si>
  <si>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</si>
  <si>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</si>
  <si>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</si>
  <si>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</si>
  <si>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</si>
  <si>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</si>
  <si>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</si>
  <si>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</si>
  <si>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</si>
  <si>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</si>
  <si>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</si>
  <si>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</si>
  <si>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</si>
  <si>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</si>
  <si>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</si>
  <si>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</si>
  <si>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</si>
  <si>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</si>
  <si>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</si>
  <si>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</si>
  <si>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</si>
  <si>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</si>
  <si>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</si>
  <si>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</si>
  <si>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</si>
  <si>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</si>
  <si>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</si>
  <si>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</si>
  <si>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</si>
  <si>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</si>
  <si>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</si>
  <si>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</si>
  <si>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</si>
  <si>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</si>
  <si>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</si>
  <si>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</si>
  <si>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</si>
  <si>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</si>
  <si>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</si>
  <si>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</si>
  <si>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</si>
  <si>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</si>
  <si>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</si>
  <si>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</si>
  <si>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</si>
  <si>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</si>
  <si>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</si>
  <si>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</si>
  <si>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</si>
  <si>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</si>
  <si>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</si>
  <si>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</si>
  <si>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</si>
  <si>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</si>
  <si>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</si>
  <si>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</si>
  <si>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</si>
  <si>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</si>
  <si>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</si>
  <si>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</si>
  <si>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</si>
  <si>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</si>
  <si>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</si>
  <si>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</si>
  <si>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</si>
  <si>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</si>
  <si>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</si>
  <si>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</si>
  <si>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</si>
  <si>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</si>
  <si>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</si>
  <si>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</si>
  <si>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</si>
  <si>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</si>
  <si>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</si>
  <si>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</si>
  <si>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</si>
  <si>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</si>
  <si>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</si>
  <si>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</si>
  <si>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</si>
  <si>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</si>
  <si>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</si>
  <si>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</si>
  <si>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</si>
  <si>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</si>
  <si>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</si>
  <si>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</si>
  <si>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</si>
  <si>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</si>
  <si>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</si>
  <si>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</si>
  <si>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</si>
  <si>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</si>
  <si>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</si>
  <si>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</si>
  <si>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</si>
  <si>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</si>
  <si>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</si>
  <si>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</si>
  <si>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</si>
  <si>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</si>
  <si>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</si>
  <si>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</si>
  <si>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</si>
  <si>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</si>
  <si>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</si>
  <si>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</si>
  <si>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</si>
  <si>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</si>
  <si>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</si>
  <si>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</si>
  <si>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</si>
  <si>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</si>
  <si>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</si>
  <si>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</si>
  <si>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</si>
  <si>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</si>
  <si>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</si>
  <si>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</si>
  <si>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</si>
  <si>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</si>
  <si>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</si>
  <si>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</si>
  <si>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</si>
  <si>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</si>
  <si>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</si>
  <si>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</si>
  <si>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</si>
  <si>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</si>
  <si>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</si>
  <si>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</si>
  <si>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</si>
  <si>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</si>
  <si>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</si>
  <si>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</si>
  <si>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</si>
  <si>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</si>
  <si>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</si>
  <si>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</si>
  <si>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</si>
  <si>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</si>
  <si>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</si>
  <si>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</si>
  <si>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</si>
  <si>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</si>
  <si>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</si>
  <si>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</si>
  <si>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</si>
  <si>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</si>
  <si>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</si>
  <si>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</si>
  <si>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</si>
  <si>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</si>
  <si>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</si>
  <si>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</si>
  <si>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</si>
  <si>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</si>
  <si>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</si>
  <si>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</si>
  <si>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</si>
  <si>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</si>
  <si>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</si>
  <si>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</si>
  <si>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</si>
  <si>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</si>
  <si>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</si>
  <si>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</si>
  <si>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</si>
  <si>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</si>
  <si>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</si>
  <si>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</si>
  <si>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</si>
  <si>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</si>
  <si>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</si>
  <si>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</si>
  <si>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</si>
  <si>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</si>
  <si>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</si>
  <si>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</si>
  <si>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</si>
  <si>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</si>
  <si>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</si>
  <si>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</si>
  <si>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</si>
  <si>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</si>
  <si>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</si>
  <si>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</si>
  <si>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</si>
  <si>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</si>
  <si>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</si>
  <si>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</si>
  <si>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</si>
  <si>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</si>
  <si>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</si>
  <si>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</si>
  <si>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</si>
  <si>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</si>
  <si>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</si>
  <si>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</si>
  <si>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</si>
  <si>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</si>
  <si>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</si>
  <si>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</si>
  <si>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</si>
  <si>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</si>
  <si>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</si>
  <si>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</si>
  <si>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</si>
  <si>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</si>
  <si>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</si>
  <si>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</si>
  <si>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</si>
  <si>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</si>
  <si>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</si>
  <si>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</si>
  <si>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</si>
  <si>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</si>
  <si>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</si>
  <si>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</si>
  <si>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</si>
  <si>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</si>
  <si>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</si>
  <si>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</si>
  <si>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</si>
  <si>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</si>
  <si>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</si>
  <si>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</si>
  <si>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</si>
  <si>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</si>
  <si>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</si>
  <si>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</si>
  <si>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</si>
  <si>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</si>
  <si>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</si>
  <si>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</si>
  <si>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</si>
  <si>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</si>
  <si>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</si>
  <si>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</si>
  <si>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</si>
  <si>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</si>
  <si>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</si>
  <si>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</si>
  <si>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</si>
  <si>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</si>
  <si>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</si>
  <si>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</si>
  <si>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</si>
  <si>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</si>
  <si>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</si>
  <si>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</si>
  <si>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</si>
  <si>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</si>
  <si>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</si>
  <si>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</si>
  <si>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</si>
  <si>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</si>
  <si>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</si>
  <si>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</si>
  <si>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</si>
  <si>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</si>
  <si>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</si>
  <si>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</si>
  <si>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</si>
  <si>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</si>
  <si>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</si>
  <si>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</si>
  <si>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</si>
  <si>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</si>
  <si>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</si>
  <si>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</si>
  <si>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</si>
  <si>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</si>
  <si>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</si>
  <si>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</si>
  <si>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</si>
  <si>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</si>
  <si>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</si>
  <si>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</si>
  <si>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</si>
  <si>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</si>
  <si>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</si>
  <si>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</si>
  <si>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</si>
  <si>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</si>
  <si>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</si>
  <si>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</si>
  <si>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</si>
  <si>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</si>
  <si>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</si>
  <si>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</si>
  <si>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</si>
  <si>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</si>
  <si>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</si>
  <si>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</si>
  <si>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</si>
  <si>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</si>
  <si>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</si>
  <si>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</si>
  <si>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</si>
  <si>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</si>
  <si>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</si>
  <si>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</si>
  <si>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</si>
  <si>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</si>
  <si>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</si>
  <si>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</si>
  <si>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</si>
  <si>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</si>
  <si>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</si>
  <si>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</si>
  <si>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</si>
  <si>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</si>
  <si>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</si>
  <si>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</si>
  <si>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</si>
  <si>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</si>
  <si>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</si>
  <si>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</si>
  <si>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</si>
  <si>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</si>
  <si>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</si>
  <si>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</si>
  <si>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</si>
  <si>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</si>
  <si>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</si>
  <si>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</si>
  <si>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</si>
  <si>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</si>
  <si>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</si>
  <si>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</si>
  <si>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</si>
  <si>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</si>
  <si>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</si>
  <si>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</si>
  <si>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</si>
  <si>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</si>
  <si>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</si>
  <si>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</si>
  <si>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</si>
  <si>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</si>
  <si>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</si>
  <si>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</si>
  <si>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</si>
  <si>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</si>
  <si>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</si>
  <si>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</si>
  <si>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</si>
  <si>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</si>
  <si>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</si>
  <si>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</si>
  <si>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</si>
  <si>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</si>
  <si>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</si>
  <si>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</si>
  <si>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</si>
  <si>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</si>
  <si>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</si>
  <si>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</si>
  <si>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</si>
  <si>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</si>
  <si>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</si>
  <si>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</si>
  <si>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</si>
  <si>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</si>
  <si>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</si>
  <si>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</si>
  <si>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</si>
  <si>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</si>
  <si>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</si>
  <si>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</si>
  <si>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</si>
  <si>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</si>
  <si>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</si>
  <si>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</si>
  <si>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</si>
  <si>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</si>
  <si>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</si>
  <si>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</si>
  <si>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</si>
  <si>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</si>
  <si>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</si>
  <si>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</si>
  <si>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</si>
  <si>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</si>
  <si>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</si>
  <si>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</si>
  <si>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</si>
  <si>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</si>
  <si>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</si>
  <si>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</si>
  <si>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</si>
  <si>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</si>
  <si>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</si>
  <si>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</si>
  <si>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</si>
  <si>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</si>
  <si>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</si>
  <si>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</si>
  <si>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</si>
  <si>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</si>
  <si>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</si>
  <si>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</si>
  <si>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</si>
  <si>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</si>
  <si>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</si>
  <si>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</si>
  <si>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</si>
  <si>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</si>
  <si>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</si>
  <si>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</si>
  <si>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</si>
  <si>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</si>
  <si>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</si>
  <si>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</si>
  <si>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</si>
  <si>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</si>
  <si>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</si>
  <si>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</si>
  <si>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</si>
  <si>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</si>
  <si>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</si>
  <si>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</si>
  <si>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</si>
  <si>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</si>
  <si>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</si>
  <si>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</si>
  <si>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</si>
  <si>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</si>
  <si>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</si>
  <si>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</si>
  <si>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</si>
  <si>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</si>
  <si>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</si>
  <si>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</si>
  <si>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</si>
  <si>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</si>
  <si>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</si>
  <si>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</si>
  <si>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</si>
  <si>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</si>
  <si>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</si>
  <si>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</si>
  <si>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</si>
  <si>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</si>
  <si>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</si>
  <si>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</si>
  <si>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</si>
  <si>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</si>
  <si>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</si>
  <si>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</si>
  <si>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</si>
  <si>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</si>
  <si>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</si>
  <si>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</si>
  <si>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</si>
  <si>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</si>
  <si>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</si>
  <si>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</si>
  <si>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</si>
  <si>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</si>
  <si>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</si>
  <si>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</si>
  <si>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</si>
  <si>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</si>
  <si>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</si>
  <si>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</si>
  <si>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</si>
  <si>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</si>
  <si>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</si>
  <si>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</si>
  <si>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</si>
  <si>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</si>
  <si>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</si>
  <si>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</si>
  <si>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</si>
  <si>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</si>
  <si>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</si>
  <si>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</si>
  <si>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</si>
  <si>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</si>
  <si>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</si>
  <si>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</si>
  <si>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</si>
  <si>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</si>
  <si>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</si>
  <si>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</si>
  <si>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</si>
  <si>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</si>
  <si>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</si>
  <si>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</si>
  <si>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</si>
  <si>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</si>
  <si>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</si>
  <si>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</si>
  <si>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</si>
  <si>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</si>
  <si>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</si>
  <si>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</si>
  <si>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</si>
  <si>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</si>
  <si>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</si>
  <si>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</si>
  <si>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</si>
  <si>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</si>
  <si>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</si>
  <si>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</si>
  <si>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</si>
  <si>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</si>
  <si>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</si>
  <si>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</si>
  <si>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</si>
  <si>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</si>
  <si>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</si>
  <si>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</si>
  <si>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</si>
  <si>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</si>
  <si>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</si>
  <si>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</si>
  <si>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</si>
  <si>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</si>
  <si>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</si>
  <si>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</si>
  <si>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</si>
  <si>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</si>
  <si>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</si>
  <si>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</si>
  <si>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</si>
  <si>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</si>
  <si>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</si>
  <si>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</si>
  <si>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</si>
  <si>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</si>
  <si>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</si>
  <si>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</si>
  <si>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</si>
  <si>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</si>
  <si>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</si>
  <si>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</si>
  <si>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</si>
  <si>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</si>
  <si>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</si>
  <si>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</si>
  <si>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</si>
  <si>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</si>
  <si>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</si>
  <si>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</si>
  <si>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</si>
  <si>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</si>
  <si>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</si>
  <si>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</si>
  <si>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</si>
  <si>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</si>
  <si>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</si>
  <si>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</si>
  <si>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</si>
  <si>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</si>
  <si>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</si>
  <si>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</si>
  <si>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</si>
  <si>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</si>
  <si>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</si>
  <si>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</si>
  <si>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</si>
  <si>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</si>
  <si>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</si>
  <si>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</si>
  <si>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</si>
  <si>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</si>
  <si>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</si>
  <si>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</si>
  <si>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</si>
  <si>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</si>
  <si>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</si>
  <si>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</si>
  <si>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</si>
  <si>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</si>
  <si>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</si>
  <si>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</si>
  <si>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</si>
  <si>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</si>
  <si>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</si>
  <si>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</si>
  <si>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</si>
  <si>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</si>
  <si>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</si>
  <si>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</si>
  <si>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</si>
  <si>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</si>
  <si>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</si>
  <si>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</si>
  <si>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</si>
  <si>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</si>
  <si>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</si>
  <si>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</si>
  <si>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</si>
  <si>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</si>
  <si>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</si>
  <si>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</si>
  <si>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</si>
  <si>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</si>
  <si>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</si>
  <si>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</si>
  <si>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</si>
  <si>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</si>
  <si>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</si>
  <si>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</si>
  <si>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</si>
  <si>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</si>
  <si>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</si>
  <si>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</si>
  <si>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</si>
  <si>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</si>
  <si>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</si>
  <si>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</si>
  <si>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</si>
  <si>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</si>
  <si>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</si>
  <si>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</si>
  <si>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</si>
  <si>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</si>
  <si>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</si>
  <si>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</si>
  <si>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</si>
  <si>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</si>
  <si>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</si>
  <si>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</si>
  <si>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</si>
  <si>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</si>
  <si>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</si>
  <si>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</si>
  <si>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</si>
  <si>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</si>
  <si>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</si>
  <si>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</si>
  <si>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</si>
  <si>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</si>
  <si>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</si>
  <si>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</si>
  <si>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</si>
  <si>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</si>
  <si>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</si>
  <si>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</si>
  <si>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</si>
  <si>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</si>
  <si>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</si>
  <si>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</si>
  <si>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</si>
  <si>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</si>
  <si>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</si>
  <si>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</si>
  <si>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</si>
  <si>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</si>
  <si>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</si>
  <si>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</si>
  <si>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</si>
  <si>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</si>
  <si>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</si>
  <si>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</si>
  <si>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</si>
  <si>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</si>
  <si>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</si>
  <si>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</si>
  <si>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</si>
  <si>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</si>
  <si>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</si>
  <si>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</si>
  <si>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</si>
  <si>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</si>
  <si>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</si>
  <si>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</si>
  <si>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</si>
  <si>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</si>
  <si>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</si>
  <si>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</si>
  <si>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</si>
  <si>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</si>
  <si>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</si>
  <si>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</si>
  <si>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</si>
  <si>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</si>
  <si>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</si>
  <si>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</si>
  <si>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</si>
  <si>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</si>
  <si>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</si>
  <si>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</si>
  <si>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</si>
  <si>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</si>
  <si>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</si>
  <si>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</si>
  <si>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</si>
  <si>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</si>
  <si>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</si>
  <si>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</si>
  <si>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</si>
  <si>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</si>
  <si>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</si>
  <si>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</si>
  <si>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</si>
  <si>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</si>
  <si>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</si>
  <si>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</si>
  <si>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</si>
  <si>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</si>
  <si>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</si>
  <si>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</si>
  <si>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</si>
  <si>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</si>
  <si>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</si>
  <si>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</si>
  <si>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</si>
  <si>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</si>
  <si>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</si>
  <si>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</si>
  <si>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</si>
  <si>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</si>
  <si>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</si>
  <si>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</si>
  <si>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</si>
  <si>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</si>
  <si>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</si>
  <si>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</si>
  <si>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</si>
  <si>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</si>
  <si>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</si>
  <si>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</si>
  <si>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</si>
  <si>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</si>
  <si>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</si>
  <si>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</si>
  <si>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</si>
  <si>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</si>
  <si>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</si>
  <si>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</si>
  <si>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</si>
  <si>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</si>
  <si>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</si>
  <si>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</si>
  <si>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</si>
  <si>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</si>
  <si>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</si>
  <si>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</si>
  <si>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</si>
  <si>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</si>
  <si>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</si>
  <si>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</si>
  <si>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</si>
  <si>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</si>
  <si>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</si>
  <si>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</si>
  <si>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</si>
  <si>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</si>
  <si>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</si>
  <si>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</si>
  <si>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</si>
  <si>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</si>
  <si>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</si>
  <si>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</si>
  <si>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</si>
  <si>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</si>
  <si>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</si>
  <si>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</si>
  <si>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</si>
  <si>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</si>
  <si>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</si>
  <si>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</si>
  <si>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</si>
  <si>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</si>
  <si>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</si>
  <si>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</si>
  <si>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</si>
  <si>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</si>
  <si>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</si>
  <si>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</si>
  <si>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</si>
  <si>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</si>
  <si>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</si>
  <si>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</si>
  <si>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</si>
  <si>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</si>
  <si>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</si>
  <si>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</si>
  <si>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</si>
  <si>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</si>
  <si>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</si>
  <si>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</si>
  <si>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</si>
  <si>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</si>
  <si>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</si>
  <si>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</si>
  <si>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</si>
  <si>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</si>
  <si>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</si>
  <si>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</si>
  <si>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</si>
  <si>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</si>
  <si>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</si>
  <si>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</si>
  <si>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</si>
  <si>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</si>
  <si>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</si>
  <si>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</si>
  <si>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</si>
  <si>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</si>
  <si>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</si>
  <si>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</si>
  <si>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</si>
  <si>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</si>
  <si>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</si>
  <si>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</si>
  <si>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</si>
  <si>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</si>
  <si>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</si>
  <si>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</si>
  <si>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</si>
  <si>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</si>
  <si>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</si>
  <si>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</si>
  <si>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</si>
  <si>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</si>
  <si>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</si>
  <si>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</si>
  <si>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</si>
  <si>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</si>
  <si>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</si>
  <si>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</si>
  <si>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</si>
  <si>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</si>
  <si>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</si>
  <si>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</si>
  <si>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</si>
  <si>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</si>
  <si>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</si>
  <si>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</si>
  <si>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</si>
  <si>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</si>
  <si>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</si>
  <si>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</si>
  <si>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</si>
  <si>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</si>
  <si>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</si>
  <si>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</si>
  <si>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</si>
  <si>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</si>
  <si>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</si>
  <si>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</si>
  <si>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</si>
  <si>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</si>
  <si>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</si>
  <si>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</si>
  <si>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</si>
  <si>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</si>
  <si>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</si>
  <si>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</si>
  <si>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</si>
  <si>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</si>
  <si>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</si>
  <si>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</si>
  <si>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</si>
  <si>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</si>
  <si>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</si>
  <si>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</si>
  <si>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</si>
  <si>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</si>
  <si>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</si>
  <si>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</si>
  <si>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</si>
  <si>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</si>
  <si>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</si>
  <si>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</si>
  <si>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</si>
  <si>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</si>
  <si>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</si>
  <si>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</si>
  <si>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</si>
  <si>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</si>
  <si>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</si>
  <si>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</si>
  <si>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</si>
  <si>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</si>
  <si>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</si>
  <si>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</si>
  <si>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</si>
  <si>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</si>
  <si>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</si>
  <si>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</si>
  <si>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</si>
  <si>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</si>
  <si>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</si>
  <si>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</si>
  <si>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</si>
  <si>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</si>
  <si>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</si>
  <si>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</si>
  <si>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</si>
  <si>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</si>
  <si>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</si>
  <si>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</si>
  <si>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</si>
  <si>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</si>
  <si>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</si>
  <si>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</si>
  <si>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</si>
  <si>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</si>
  <si>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</si>
  <si>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</si>
  <si>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</si>
  <si>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</si>
  <si>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</si>
  <si>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</si>
  <si>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</si>
  <si>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</si>
  <si>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</si>
  <si>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</si>
  <si>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</si>
  <si>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</si>
  <si>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</si>
  <si>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</si>
  <si>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</si>
  <si>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</si>
  <si>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</si>
  <si>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</si>
  <si>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</si>
  <si>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</si>
  <si>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</si>
  <si>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</si>
  <si>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</si>
  <si>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</si>
  <si>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</si>
  <si>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</si>
  <si>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</si>
  <si>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</si>
  <si>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</si>
  <si>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</si>
  <si>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</si>
  <si>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</si>
  <si>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</si>
  <si>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</si>
  <si>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</si>
  <si>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</si>
  <si>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</si>
  <si>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</si>
  <si>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</si>
  <si>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</si>
  <si>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</si>
  <si>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</si>
  <si>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</si>
  <si>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</si>
  <si>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</si>
  <si>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</si>
  <si>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</si>
  <si>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</si>
  <si>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</si>
  <si>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</si>
  <si>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</si>
  <si>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</si>
  <si>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</si>
  <si>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</si>
  <si>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</si>
  <si>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</si>
  <si>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</si>
  <si>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</si>
  <si>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</si>
  <si>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</si>
  <si>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</si>
  <si>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</si>
  <si>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</si>
  <si>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</si>
  <si>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</si>
  <si>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</si>
  <si>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</si>
  <si>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</si>
  <si>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</si>
  <si>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</si>
  <si>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</si>
  <si>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</si>
  <si>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</si>
  <si>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</si>
  <si>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</si>
  <si>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</si>
  <si>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</si>
  <si>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</si>
  <si>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</si>
  <si>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</si>
  <si>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</si>
  <si>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</si>
  <si>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</si>
  <si>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</si>
  <si>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</si>
  <si>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</si>
  <si>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</si>
  <si>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</si>
  <si>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</si>
  <si>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</si>
  <si>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</si>
  <si>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</si>
  <si>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</si>
  <si>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</si>
  <si>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</si>
  <si>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</si>
  <si>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</si>
  <si>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</si>
  <si>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</si>
  <si>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</si>
  <si>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</si>
  <si>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</si>
  <si>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</si>
  <si>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</si>
  <si>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</si>
  <si>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</si>
  <si>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</si>
  <si>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</si>
  <si>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</si>
  <si>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</si>
  <si>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</si>
  <si>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</si>
  <si>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</si>
  <si>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</si>
  <si>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</si>
  <si>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</si>
  <si>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</si>
  <si>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</si>
  <si>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</si>
  <si>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</si>
  <si>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</si>
  <si>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</si>
  <si>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</si>
  <si>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</si>
  <si>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</si>
  <si>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</si>
  <si>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</si>
  <si>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</si>
  <si>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</si>
  <si>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</si>
  <si>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</si>
  <si>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</si>
  <si>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</si>
  <si>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</si>
  <si>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</si>
  <si>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</si>
  <si>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</si>
  <si>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</si>
  <si>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</si>
  <si>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</si>
  <si>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</si>
  <si>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</si>
  <si>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</si>
  <si>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</si>
  <si>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</si>
  <si>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</si>
  <si>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</si>
  <si>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</si>
  <si>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</si>
  <si>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</si>
  <si>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</si>
  <si>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</si>
  <si>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</si>
  <si>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</si>
  <si>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</si>
  <si>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</si>
  <si>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</si>
  <si>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</si>
  <si>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</si>
  <si>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</si>
  <si>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</si>
  <si>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</si>
  <si>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</si>
  <si>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</si>
  <si>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</si>
  <si>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</si>
  <si>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</si>
  <si>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</si>
  <si>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</si>
  <si>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</si>
  <si>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</si>
  <si>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</si>
  <si>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</si>
  <si>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</si>
  <si>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</si>
  <si>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</si>
  <si>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</si>
  <si>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</si>
  <si>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</si>
  <si>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</si>
  <si>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</si>
  <si>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</si>
  <si>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</si>
  <si>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</si>
  <si>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</si>
  <si>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</si>
  <si>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</si>
  <si>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</si>
  <si>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</si>
  <si>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</si>
  <si>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</si>
  <si>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</si>
  <si>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</si>
  <si>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</si>
  <si>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</si>
  <si>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</si>
  <si>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</si>
  <si>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</si>
  <si>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</si>
  <si>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</si>
  <si>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</si>
  <si>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</si>
  <si>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</si>
  <si>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</si>
  <si>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</si>
  <si>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</si>
  <si>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</si>
  <si>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</si>
  <si>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</si>
  <si>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</si>
  <si>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</si>
  <si>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</si>
  <si>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</si>
  <si>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</si>
  <si>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</si>
  <si>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</si>
  <si>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</si>
  <si>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</si>
  <si>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</si>
  <si>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</si>
  <si>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</si>
  <si>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</si>
  <si>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</si>
  <si>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</si>
  <si>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</si>
  <si>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</si>
  <si>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</si>
  <si>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</si>
  <si>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</si>
  <si>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</si>
  <si>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</si>
  <si>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</si>
  <si>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</si>
  <si>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</si>
  <si>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</si>
  <si>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</si>
  <si>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</si>
  <si>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</si>
  <si>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</si>
  <si>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</si>
  <si>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</si>
  <si>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</si>
  <si>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</si>
  <si>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</si>
  <si>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</si>
  <si>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</si>
  <si>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</si>
  <si>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</si>
  <si>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</si>
  <si>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</si>
  <si>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</si>
  <si>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</si>
  <si>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</si>
  <si>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</si>
  <si>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</si>
  <si>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</si>
  <si>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</si>
  <si>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</si>
  <si>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</si>
  <si>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</si>
  <si>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</si>
  <si>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</si>
  <si>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</si>
  <si>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</si>
  <si>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</si>
  <si>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</si>
  <si>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</si>
  <si>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</si>
  <si>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</si>
  <si>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</si>
  <si>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</si>
  <si>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</si>
  <si>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</si>
  <si>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</si>
  <si>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</si>
  <si>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</si>
  <si>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</si>
  <si>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</si>
  <si>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</si>
  <si>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</si>
  <si>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</si>
  <si>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</si>
  <si>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</si>
  <si>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</si>
  <si>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</si>
  <si>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</si>
  <si>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</si>
  <si>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</si>
  <si>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</si>
  <si>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</si>
  <si>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</si>
  <si>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</si>
  <si>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</si>
  <si>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</si>
  <si>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</si>
  <si>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</si>
  <si>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</si>
  <si>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</si>
  <si>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</si>
  <si>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</si>
  <si>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</si>
  <si>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</si>
  <si>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</si>
  <si>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</si>
  <si>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</si>
  <si>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</si>
  <si>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</si>
  <si>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</si>
  <si>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</si>
  <si>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</si>
  <si>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</si>
  <si>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</si>
  <si>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</si>
  <si>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</si>
  <si>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</si>
  <si>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</si>
  <si>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</si>
  <si>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</si>
  <si>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</si>
  <si>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</si>
  <si>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</si>
  <si>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</si>
  <si>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</si>
  <si>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</si>
  <si>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</si>
  <si>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</si>
  <si>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</si>
  <si>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</si>
  <si>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</si>
  <si>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</si>
  <si>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</si>
  <si>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</si>
  <si>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</si>
  <si>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</si>
  <si>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</si>
  <si>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</si>
  <si>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</si>
  <si>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</si>
  <si>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</si>
  <si>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</si>
  <si>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</si>
  <si>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</si>
  <si>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</si>
  <si>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</si>
  <si>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</si>
  <si>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</si>
  <si>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</si>
  <si>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</si>
  <si>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</si>
  <si>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</si>
  <si>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</si>
  <si>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</si>
  <si>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</si>
  <si>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</si>
  <si>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</si>
  <si>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</si>
  <si>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</si>
  <si>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</si>
  <si>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</si>
  <si>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</si>
  <si>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</si>
  <si>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</si>
  <si>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</si>
  <si>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</si>
  <si>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</si>
  <si>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</si>
  <si>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</si>
  <si>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</si>
  <si>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</si>
  <si>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</si>
  <si>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</si>
  <si>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</si>
  <si>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</si>
  <si>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</si>
  <si>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</si>
  <si>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</si>
  <si>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</si>
  <si>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</si>
  <si>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</si>
  <si>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</si>
  <si>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</si>
  <si>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</si>
  <si>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</si>
  <si>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</si>
  <si>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</si>
  <si>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</si>
  <si>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</si>
  <si>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</si>
  <si>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</si>
  <si>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</si>
  <si>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</si>
  <si>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</si>
  <si>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</si>
  <si>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</si>
  <si>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</si>
  <si>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</si>
  <si>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</si>
  <si>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</si>
  <si>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</si>
  <si>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</si>
  <si>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</si>
  <si>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</si>
  <si>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</si>
  <si>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</si>
  <si>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</si>
  <si>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</si>
  <si>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</si>
  <si>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</si>
  <si>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</si>
  <si>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</si>
  <si>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</si>
  <si>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</si>
  <si>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</si>
  <si>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</si>
  <si>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</si>
  <si>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</si>
  <si>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</si>
  <si>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</si>
  <si>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</si>
  <si>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</si>
  <si>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</si>
  <si>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</si>
  <si>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</si>
  <si>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</si>
  <si>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</si>
  <si>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</si>
  <si>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</si>
  <si>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</si>
  <si>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</si>
  <si>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</si>
  <si>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</si>
  <si>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</si>
  <si>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</si>
  <si>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</si>
  <si>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</si>
  <si>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</si>
  <si>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</si>
  <si>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</si>
  <si>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</si>
  <si>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</si>
  <si>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</si>
  <si>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</si>
  <si>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</si>
  <si>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</si>
  <si>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</si>
  <si>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</si>
  <si>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</si>
  <si>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</si>
  <si>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</si>
  <si>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</si>
  <si>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</si>
  <si>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</si>
  <si>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</si>
  <si>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</si>
  <si>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</si>
  <si>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</si>
  <si>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</si>
  <si>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</si>
  <si>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</si>
  <si>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</si>
  <si>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</si>
  <si>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</si>
  <si>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</si>
  <si>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</si>
  <si>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</si>
  <si>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</si>
  <si>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</si>
  <si>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</si>
  <si>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</si>
  <si>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</si>
  <si>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</si>
  <si>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</si>
  <si>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</si>
  <si>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</si>
  <si>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</si>
  <si>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</si>
  <si>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</si>
  <si>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</si>
  <si>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</si>
  <si>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</si>
  <si>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</si>
  <si>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</si>
  <si>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</si>
  <si>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</si>
  <si>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</si>
  <si>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</si>
  <si>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</si>
  <si>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</si>
  <si>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</si>
  <si>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</si>
  <si>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</si>
  <si>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</si>
  <si>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</si>
  <si>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</si>
  <si>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</si>
  <si>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</si>
  <si>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</si>
  <si>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</si>
  <si>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</si>
  <si>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</si>
  <si>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</si>
  <si>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</si>
  <si>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</si>
  <si>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</si>
  <si>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</si>
  <si>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</si>
  <si>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</si>
  <si>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</si>
  <si>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</si>
  <si>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</si>
  <si>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</si>
  <si>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</si>
  <si>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</si>
  <si>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</si>
  <si>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</si>
  <si>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</si>
  <si>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</si>
  <si>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</si>
  <si>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</si>
  <si>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</si>
  <si>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</si>
  <si>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</si>
  <si>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</si>
  <si>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</si>
  <si>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</si>
  <si>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</si>
  <si>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</si>
  <si>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</si>
  <si>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</si>
  <si>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</si>
  <si>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</si>
  <si>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</si>
  <si>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</si>
  <si>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</si>
  <si>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</si>
  <si>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</si>
  <si>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</si>
  <si>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</si>
  <si>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</si>
  <si>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</si>
  <si>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</si>
  <si>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</si>
  <si>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</si>
  <si>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</si>
  <si>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</si>
  <si>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</si>
  <si>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</si>
  <si>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</si>
  <si>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</si>
  <si>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</si>
  <si>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</si>
  <si>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</si>
  <si>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</si>
  <si>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</si>
  <si>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</si>
  <si>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</si>
  <si>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</si>
  <si>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</si>
  <si>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</si>
  <si>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</si>
  <si>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</si>
  <si>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</si>
  <si>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</si>
  <si>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</si>
  <si>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</si>
  <si>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</si>
  <si>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</si>
  <si>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</si>
  <si>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</si>
  <si>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</si>
  <si>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</si>
  <si>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</si>
  <si>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</si>
  <si>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</si>
  <si>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</si>
  <si>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</si>
  <si>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</si>
  <si>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</si>
  <si>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</si>
  <si>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</si>
  <si>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</si>
  <si>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</si>
  <si>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</si>
  <si>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</si>
  <si>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</si>
  <si>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</si>
  <si>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</si>
  <si>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</si>
  <si>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</si>
  <si>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</si>
  <si>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</si>
  <si>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</si>
  <si>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</si>
  <si>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</si>
  <si>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</si>
  <si>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</si>
  <si>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</si>
  <si>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</si>
  <si>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</si>
  <si>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</si>
  <si>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</si>
  <si>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</si>
  <si>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</si>
  <si>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</si>
  <si>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</si>
  <si>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</si>
  <si>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</si>
  <si>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</si>
  <si>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</si>
  <si>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</si>
  <si>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</si>
  <si>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</si>
  <si>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</si>
  <si>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</si>
  <si>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</si>
  <si>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</si>
  <si>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</si>
  <si>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</si>
  <si>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</si>
  <si>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</si>
  <si>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</si>
  <si>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</si>
  <si>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</si>
  <si>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</si>
  <si>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</si>
  <si>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</si>
  <si>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</si>
  <si>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</si>
  <si>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</si>
  <si>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</si>
  <si>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</si>
  <si>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</si>
  <si>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</si>
  <si>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</si>
  <si>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</si>
  <si>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</si>
  <si>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</si>
  <si>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</si>
  <si>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</si>
  <si>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</si>
  <si>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</si>
  <si>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</si>
  <si>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</si>
  <si>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</si>
  <si>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</si>
  <si>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</si>
  <si>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</si>
  <si>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</si>
  <si>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</si>
  <si>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</si>
  <si>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</si>
  <si>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</si>
  <si>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</si>
  <si>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</si>
  <si>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</si>
  <si>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</si>
  <si>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</si>
  <si>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</si>
  <si>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</si>
  <si>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</si>
  <si>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</si>
  <si>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</si>
  <si>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</si>
  <si>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</si>
  <si>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</si>
  <si>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</si>
  <si>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</si>
  <si>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</si>
  <si>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</si>
  <si>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</si>
  <si>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</si>
  <si>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</si>
  <si>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</si>
  <si>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</si>
  <si>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</si>
  <si>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</si>
  <si>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</si>
  <si>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</si>
  <si>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</si>
  <si>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</si>
  <si>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</si>
  <si>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</si>
  <si>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</si>
  <si>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</si>
  <si>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</si>
  <si>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</si>
  <si>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</si>
  <si>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</si>
  <si>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</si>
  <si>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</si>
  <si>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</si>
  <si>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</si>
  <si>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</si>
  <si>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</si>
  <si>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</si>
  <si>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</si>
  <si>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</si>
  <si>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</si>
  <si>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</si>
  <si>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</si>
  <si>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</si>
  <si>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</si>
  <si>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</si>
  <si>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</si>
  <si>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</si>
  <si>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</si>
  <si>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</si>
  <si>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</si>
  <si>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</si>
  <si>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</si>
  <si>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</si>
  <si>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</si>
  <si>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</si>
  <si>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</si>
  <si>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</si>
  <si>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</si>
  <si>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</si>
  <si>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</si>
  <si>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</si>
  <si>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</si>
  <si>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</si>
  <si>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</si>
  <si>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</si>
  <si>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</si>
  <si>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</si>
  <si>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</si>
  <si>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</si>
  <si>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</si>
  <si>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</si>
  <si>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</si>
  <si>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</si>
  <si>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</si>
  <si>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</si>
  <si>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</si>
  <si>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</si>
  <si>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</si>
  <si>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</si>
  <si>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</si>
  <si>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</si>
  <si>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</si>
  <si>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</si>
  <si>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</si>
  <si>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</si>
  <si>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</si>
  <si>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</si>
  <si>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</si>
  <si>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</si>
  <si>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</si>
  <si>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</si>
  <si>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</si>
  <si>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</si>
  <si>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</si>
  <si>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</si>
  <si>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</si>
  <si>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</si>
  <si>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</si>
  <si>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</si>
  <si>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</si>
  <si>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</si>
  <si>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</si>
  <si>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</si>
  <si>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</si>
  <si>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</si>
  <si>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</si>
  <si>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</si>
  <si>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</si>
  <si>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</si>
  <si>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</si>
  <si>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</si>
  <si>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</si>
  <si>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</si>
  <si>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</si>
  <si>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</si>
  <si>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</si>
  <si>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</si>
  <si>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</si>
  <si>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</si>
  <si>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</si>
  <si>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</si>
  <si>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</si>
  <si>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</si>
  <si>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</si>
  <si>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</si>
  <si>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</si>
  <si>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</si>
  <si>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</si>
  <si>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</si>
  <si>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</si>
  <si>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</si>
  <si>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</si>
  <si>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</si>
  <si>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</si>
  <si>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</si>
  <si>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</si>
  <si>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</si>
  <si>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</si>
  <si>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</si>
  <si>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</si>
  <si>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</si>
  <si>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</si>
  <si>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</si>
  <si>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</si>
  <si>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</si>
  <si>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</si>
  <si>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</si>
  <si>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</si>
  <si>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</si>
  <si>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</si>
  <si>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</si>
  <si>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</si>
  <si>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</si>
  <si>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</si>
  <si>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</si>
  <si>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</si>
  <si>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</si>
  <si>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</si>
  <si>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</si>
  <si>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</si>
  <si>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</si>
  <si>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</si>
  <si>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</si>
  <si>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</si>
  <si>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</si>
  <si>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</si>
  <si>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</si>
  <si>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</si>
  <si>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</si>
  <si>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</si>
  <si>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</si>
  <si>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</si>
  <si>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</si>
  <si>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</si>
  <si>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</si>
  <si>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</si>
  <si>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</si>
  <si>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</si>
  <si>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</si>
  <si>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</si>
  <si>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</si>
  <si>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</si>
  <si>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</si>
  <si>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</si>
  <si>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</si>
  <si>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</si>
  <si>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</si>
  <si>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</si>
  <si>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</si>
  <si>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</si>
  <si>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</si>
  <si>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</si>
  <si>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</si>
  <si>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</si>
  <si>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</si>
  <si>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</si>
  <si>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</si>
  <si>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</si>
  <si>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</si>
  <si>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</si>
  <si>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</si>
  <si>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</si>
  <si>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</si>
  <si>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</si>
  <si>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</si>
  <si>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</si>
  <si>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</si>
  <si>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</si>
  <si>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</si>
  <si>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</si>
  <si>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</si>
  <si>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</si>
  <si>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</si>
  <si>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</si>
  <si>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</si>
  <si>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</si>
  <si>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</si>
  <si>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</si>
  <si>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</si>
  <si>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</si>
  <si>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</si>
  <si>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</si>
  <si>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</si>
  <si>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</si>
  <si>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</si>
  <si>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</si>
  <si>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</si>
  <si>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</si>
  <si>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</si>
  <si>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</si>
  <si>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</si>
  <si>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</si>
  <si>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</si>
  <si>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</si>
  <si>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</si>
  <si>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</si>
  <si>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</si>
  <si>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</si>
  <si>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</si>
  <si>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</si>
  <si>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</si>
  <si>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</si>
  <si>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</si>
  <si>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</si>
  <si>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</si>
  <si>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</si>
  <si>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</si>
  <si>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</si>
  <si>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</si>
  <si>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</si>
  <si>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</si>
  <si>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</si>
  <si>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</si>
  <si>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</si>
  <si>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</si>
  <si>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</si>
  <si>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</si>
  <si>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</si>
  <si>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</si>
  <si>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</si>
  <si>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</si>
  <si>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</si>
  <si>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</si>
  <si>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</si>
  <si>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</si>
  <si>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</si>
  <si>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</si>
  <si>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</si>
  <si>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</si>
  <si>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</si>
  <si>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</si>
  <si>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</si>
  <si>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</si>
  <si>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</si>
  <si>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</si>
  <si>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</si>
  <si>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</si>
  <si>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</si>
  <si>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</si>
  <si>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</si>
  <si>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</si>
  <si>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</si>
  <si>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</si>
  <si>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</si>
  <si>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</si>
  <si>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</si>
  <si>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</si>
  <si>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</si>
  <si>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</si>
  <si>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</si>
  <si>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</si>
  <si>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</si>
  <si>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</si>
  <si>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</si>
  <si>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</si>
  <si>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</si>
  <si>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</si>
  <si>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</si>
  <si>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</si>
  <si>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</si>
  <si>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</si>
  <si>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</si>
  <si>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</si>
  <si>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</si>
  <si>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</si>
  <si>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</si>
  <si>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</si>
  <si>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</si>
  <si>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</si>
  <si>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</si>
  <si>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</si>
  <si>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</si>
  <si>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</si>
  <si>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</si>
  <si>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</si>
  <si>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</si>
  <si>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</si>
  <si>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</si>
  <si>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</si>
  <si>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</si>
  <si>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</si>
  <si>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</si>
  <si>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</si>
  <si>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</si>
  <si>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</si>
  <si>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</si>
  <si>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</si>
  <si>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</si>
  <si>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</si>
  <si>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</si>
  <si>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</si>
  <si>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</si>
  <si>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</si>
  <si>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</si>
  <si>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</si>
  <si>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</si>
  <si>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</si>
  <si>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</si>
  <si>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</si>
  <si>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</si>
  <si>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</si>
  <si>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</si>
  <si>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</si>
  <si>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</si>
  <si>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</si>
  <si>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</si>
  <si>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</si>
  <si>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</si>
  <si>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</si>
  <si>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</si>
  <si>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</si>
  <si>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</si>
  <si>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</si>
  <si>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</si>
  <si>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</si>
  <si>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</si>
  <si>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</si>
  <si>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</si>
  <si>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</si>
  <si>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</si>
  <si>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</si>
  <si>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</si>
  <si>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</si>
  <si>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</si>
  <si>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</si>
  <si>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</si>
  <si>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</si>
  <si>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</si>
  <si>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</si>
  <si>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</si>
  <si>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</si>
  <si>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</si>
  <si>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</si>
  <si>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</si>
  <si>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</si>
  <si>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</si>
  <si>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</si>
  <si>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</si>
  <si>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</si>
  <si>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</si>
  <si>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</si>
  <si>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</si>
  <si>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</si>
  <si>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</si>
  <si>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</si>
  <si>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</si>
  <si>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</si>
  <si>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</si>
  <si>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</si>
  <si>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</si>
  <si>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</si>
  <si>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</si>
  <si>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</si>
  <si>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</si>
  <si>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</si>
  <si>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</si>
  <si>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</si>
  <si>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</si>
  <si>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</si>
  <si>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</si>
  <si>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</si>
  <si>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</si>
  <si>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</si>
  <si>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</si>
  <si>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</si>
  <si>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</si>
  <si>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</si>
  <si>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</si>
  <si>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</si>
  <si>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</si>
  <si>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</si>
  <si>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</si>
  <si>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</si>
  <si>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</si>
  <si>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</si>
  <si>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</si>
  <si>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</si>
  <si>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</si>
  <si>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</si>
  <si>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</si>
  <si>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</si>
  <si>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</si>
  <si>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</si>
  <si>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</si>
  <si>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</si>
  <si>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</si>
  <si>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</si>
  <si>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</si>
  <si>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</si>
  <si>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</si>
  <si>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</si>
  <si>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</si>
  <si>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</si>
  <si>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</si>
  <si>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</si>
  <si>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</si>
  <si>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</si>
  <si>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</si>
  <si>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</si>
  <si>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</si>
  <si>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</si>
  <si>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</si>
  <si>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</si>
  <si>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</si>
  <si>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</si>
  <si>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</si>
  <si>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</si>
  <si>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</si>
  <si>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</si>
  <si>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</si>
  <si>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</si>
  <si>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</si>
  <si>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</si>
  <si>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</si>
  <si>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</si>
  <si>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</si>
  <si>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</si>
  <si>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</si>
  <si>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</si>
  <si>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</si>
  <si>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</si>
  <si>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</si>
  <si>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</si>
  <si>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</si>
  <si>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</si>
  <si>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</si>
  <si>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</si>
  <si>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</si>
  <si>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</si>
  <si>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</si>
  <si>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</si>
  <si>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</si>
  <si>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</si>
  <si>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</si>
  <si>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</si>
  <si>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</si>
  <si>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</si>
  <si>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</si>
  <si>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</si>
  <si>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</si>
  <si>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</si>
  <si>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</si>
  <si>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</si>
  <si>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</si>
  <si>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</si>
  <si>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</si>
  <si>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</si>
  <si>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</si>
  <si>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</si>
  <si>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</si>
  <si>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</si>
  <si>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</si>
  <si>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</si>
  <si>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</si>
  <si>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</si>
  <si>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</si>
  <si>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</si>
  <si>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</si>
  <si>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</si>
  <si>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</si>
  <si>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</si>
  <si>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</si>
  <si>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</si>
  <si>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</si>
  <si>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</si>
  <si>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</si>
  <si>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</si>
  <si>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</si>
  <si>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</si>
  <si>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</si>
  <si>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</si>
  <si>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</si>
  <si>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</si>
  <si>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</si>
  <si>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</si>
  <si>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</si>
  <si>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</si>
  <si>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</si>
  <si>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</si>
  <si>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</si>
  <si>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</si>
  <si>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</si>
  <si>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</si>
  <si>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</si>
  <si>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</si>
  <si>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</si>
  <si>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</si>
  <si>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</si>
  <si>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</si>
  <si>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</si>
  <si>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</si>
  <si>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</si>
  <si>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</si>
  <si>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</si>
  <si>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</si>
  <si>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</si>
  <si>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</si>
  <si>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</si>
  <si>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</si>
  <si>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</si>
  <si>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</si>
  <si>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</si>
  <si>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</si>
  <si>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</si>
  <si>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</si>
  <si>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</si>
  <si>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</si>
  <si>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</si>
  <si>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</si>
  <si>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</si>
  <si>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</si>
  <si>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</si>
  <si>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</si>
  <si>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</si>
  <si>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</si>
  <si>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</si>
  <si>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</si>
  <si>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</si>
  <si>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</si>
  <si>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</si>
  <si>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</si>
  <si>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</si>
  <si>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</si>
  <si>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</si>
  <si>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</si>
  <si>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</si>
  <si>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</si>
  <si>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</si>
  <si>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</si>
  <si>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</si>
  <si>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</si>
  <si>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</si>
  <si>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</si>
  <si>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</si>
  <si>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</si>
  <si>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</si>
  <si>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</si>
  <si>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</si>
  <si>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</si>
  <si>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</si>
  <si>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</si>
  <si>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</si>
  <si>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</si>
  <si>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</si>
  <si>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</si>
  <si>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</si>
  <si>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</si>
  <si>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</si>
  <si>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</si>
  <si>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</si>
  <si>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</si>
  <si>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</si>
  <si>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</si>
  <si>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</si>
  <si>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</si>
  <si>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</si>
  <si>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</si>
  <si>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</si>
  <si>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</si>
  <si>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</si>
  <si>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</si>
  <si>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</si>
  <si>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</si>
  <si>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</si>
  <si>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</si>
  <si>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</si>
  <si>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</si>
  <si>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</si>
  <si>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</si>
  <si>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</si>
  <si>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</si>
  <si>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</si>
  <si>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</si>
  <si>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</si>
  <si>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</si>
  <si>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</si>
  <si>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</si>
  <si>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</si>
  <si>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</si>
  <si>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</si>
  <si>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</si>
  <si>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</si>
  <si>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</si>
  <si>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</si>
  <si>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</si>
  <si>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</si>
  <si>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</si>
  <si>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</si>
  <si>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</si>
  <si>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</si>
  <si>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</si>
  <si>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</si>
  <si>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</si>
  <si>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</si>
  <si>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</si>
  <si>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</si>
  <si>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</si>
  <si>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</si>
  <si>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</si>
  <si>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</si>
  <si>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</si>
  <si>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</si>
  <si>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</si>
  <si>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</si>
  <si>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</si>
  <si>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</si>
  <si>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</si>
  <si>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</si>
  <si>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</si>
  <si>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</si>
  <si>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</si>
  <si>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</si>
  <si>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</si>
  <si>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</si>
  <si>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</si>
  <si>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</si>
  <si>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</si>
  <si>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</si>
  <si>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</si>
  <si>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</si>
  <si>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</si>
  <si>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</si>
  <si>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</si>
  <si>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</si>
  <si>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</si>
  <si>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</si>
  <si>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</si>
  <si>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</si>
  <si>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</si>
  <si>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</si>
  <si>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</si>
  <si>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</si>
  <si>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</si>
  <si>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</si>
  <si>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</si>
  <si>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</si>
  <si>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</si>
  <si>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</si>
  <si>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</si>
  <si>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</si>
  <si>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</si>
  <si>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</si>
  <si>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</si>
  <si>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</si>
  <si>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</si>
  <si>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</si>
  <si>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</si>
  <si>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</si>
  <si>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</si>
  <si>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</si>
  <si>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</si>
  <si>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</si>
  <si>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</si>
  <si>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</si>
  <si>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</si>
  <si>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</si>
  <si>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</si>
  <si>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</si>
  <si>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</si>
  <si>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</si>
  <si>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</si>
  <si>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</si>
  <si>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</si>
  <si>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</si>
  <si>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</si>
  <si>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</si>
  <si>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</si>
  <si>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</si>
  <si>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</si>
  <si>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</si>
  <si>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</si>
  <si>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</si>
  <si>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</si>
  <si>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</si>
  <si>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</si>
  <si>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</si>
  <si>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</si>
  <si>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</si>
  <si>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</si>
  <si>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</si>
  <si>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</si>
  <si>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</si>
  <si>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</si>
  <si>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</si>
  <si>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</si>
  <si>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</si>
  <si>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</si>
  <si>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</si>
  <si>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</si>
  <si>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</si>
  <si>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</si>
  <si>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</si>
  <si>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</si>
  <si>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</si>
  <si>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</si>
  <si>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</si>
  <si>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</si>
  <si>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</si>
  <si>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</si>
  <si>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</si>
  <si>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</si>
  <si>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</si>
  <si>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</si>
  <si>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</si>
  <si>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</si>
  <si>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</si>
  <si>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</si>
  <si>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</si>
  <si>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</si>
  <si>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</si>
  <si>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</si>
  <si>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</si>
  <si>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</si>
  <si>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</si>
  <si>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</si>
  <si>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</si>
  <si>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</si>
  <si>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</si>
  <si>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</si>
  <si>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</si>
  <si>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</si>
  <si>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</si>
  <si>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</si>
  <si>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</si>
  <si>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</si>
  <si>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</si>
  <si>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</si>
  <si>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</si>
  <si>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</si>
  <si>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</si>
  <si>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</si>
  <si>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</si>
  <si>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</si>
  <si>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</si>
  <si>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</si>
  <si>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</si>
  <si>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</si>
  <si>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</si>
  <si>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</si>
  <si>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</si>
  <si>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</si>
  <si>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</si>
  <si>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</si>
  <si>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</si>
  <si>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</si>
  <si>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</si>
  <si>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</si>
  <si>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</si>
  <si>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</si>
  <si>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</si>
  <si>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</si>
  <si>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</si>
  <si>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</si>
  <si>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</si>
  <si>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</si>
  <si>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</si>
  <si>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</si>
  <si>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</si>
  <si>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</si>
  <si>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</si>
  <si>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</si>
  <si>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</si>
  <si>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</si>
  <si>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</si>
  <si>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</si>
  <si>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</si>
  <si>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</si>
  <si>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</si>
  <si>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</si>
  <si>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</si>
  <si>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</si>
  <si>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</si>
  <si>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</si>
  <si>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</si>
  <si>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</si>
  <si>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</si>
  <si>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</si>
  <si>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</si>
  <si>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</si>
  <si>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</si>
  <si>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</si>
  <si>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</si>
  <si>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</si>
  <si>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</si>
  <si>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</si>
  <si>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</si>
  <si>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</si>
  <si>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</si>
  <si>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</si>
  <si>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</si>
  <si>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</si>
  <si>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</si>
  <si>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</si>
  <si>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</si>
  <si>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</si>
  <si>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</si>
  <si>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</si>
  <si>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</si>
  <si>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</si>
  <si>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</si>
  <si>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</si>
  <si>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</si>
  <si>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</si>
  <si>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</si>
  <si>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</si>
  <si>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</si>
  <si>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</si>
  <si>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</si>
  <si>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</si>
  <si>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</si>
  <si>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</si>
  <si>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</si>
  <si>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</si>
  <si>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</si>
  <si>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</si>
  <si>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</si>
  <si>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</si>
  <si>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</si>
  <si>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</si>
  <si>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</si>
  <si>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</si>
  <si>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</si>
  <si>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</si>
  <si>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</si>
  <si>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</si>
  <si>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</si>
  <si>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</si>
  <si>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</si>
  <si>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</si>
  <si>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</si>
  <si>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</si>
  <si>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</si>
  <si>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</si>
  <si>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</si>
  <si>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</si>
  <si>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</si>
  <si>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</si>
  <si>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</si>
  <si>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</si>
  <si>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</si>
  <si>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</si>
  <si>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</si>
  <si>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</si>
  <si>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</si>
  <si>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</si>
  <si>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</si>
  <si>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</si>
  <si>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</si>
  <si>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</si>
  <si>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</si>
  <si>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</si>
  <si>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</si>
  <si>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</si>
  <si>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</si>
  <si>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</si>
  <si>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</si>
  <si>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</si>
  <si>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</si>
  <si>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</si>
  <si>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</si>
  <si>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</si>
  <si>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</si>
  <si>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</si>
  <si>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</si>
  <si>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</si>
  <si>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</si>
  <si>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</si>
  <si>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</si>
  <si>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</si>
  <si>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</si>
  <si>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</si>
  <si>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</si>
  <si>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</si>
  <si>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</si>
  <si>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</si>
  <si>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</si>
  <si>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</si>
  <si>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</si>
  <si>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</si>
  <si>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</si>
  <si>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</si>
  <si>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</si>
  <si>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</si>
  <si>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</si>
  <si>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</si>
  <si>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</si>
  <si>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</si>
  <si>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</si>
  <si>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</si>
  <si>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</si>
  <si>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</si>
  <si>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</si>
  <si>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</si>
  <si>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</si>
  <si>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</si>
  <si>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</si>
  <si>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</si>
  <si>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</si>
  <si>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</si>
  <si>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</si>
  <si>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</si>
  <si>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</si>
  <si>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</si>
  <si>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</si>
  <si>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</si>
  <si>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</si>
  <si>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</si>
  <si>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</si>
  <si>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</si>
  <si>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</si>
  <si>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</si>
  <si>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</si>
  <si>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</si>
  <si>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</si>
  <si>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</si>
  <si>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</si>
  <si>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</si>
  <si>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</si>
  <si>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</si>
  <si>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</si>
  <si>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</si>
  <si>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</si>
  <si>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</si>
  <si>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</si>
  <si>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</si>
  <si>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</si>
  <si>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</si>
  <si>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</si>
  <si>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</si>
  <si>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</si>
  <si>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</si>
  <si>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</si>
  <si>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</si>
  <si>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</si>
  <si>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</si>
  <si>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</si>
  <si>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</si>
  <si>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</si>
  <si>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</si>
  <si>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</si>
  <si>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</si>
  <si>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</si>
  <si>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</si>
  <si>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</si>
  <si>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</si>
  <si>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</si>
  <si>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</si>
  <si>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</si>
  <si>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</si>
  <si>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</si>
  <si>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</si>
  <si>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</si>
  <si>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</si>
  <si>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</si>
  <si>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</si>
  <si>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</si>
  <si>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</si>
  <si>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</si>
  <si>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</si>
  <si>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</si>
  <si>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</si>
  <si>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</si>
  <si>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</si>
  <si>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</si>
  <si>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</si>
  <si>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</si>
  <si>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</si>
  <si>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</si>
  <si>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</si>
  <si>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</si>
  <si>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</si>
  <si>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</si>
  <si>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</si>
  <si>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</si>
  <si>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</si>
  <si>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</si>
  <si>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</si>
  <si>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</si>
  <si>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</si>
  <si>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</si>
  <si>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</si>
  <si>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</si>
  <si>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</si>
  <si>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</si>
  <si>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</si>
  <si>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</si>
  <si>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</si>
  <si>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</si>
  <si>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</si>
  <si>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</si>
  <si>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</si>
  <si>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</si>
  <si>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</si>
  <si>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</si>
  <si>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</si>
  <si>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</si>
  <si>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</si>
  <si>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</si>
  <si>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</si>
  <si>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</si>
  <si>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</si>
  <si>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</si>
  <si>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</si>
  <si>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</si>
  <si>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</si>
  <si>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</si>
  <si>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</si>
  <si>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</si>
  <si>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</si>
  <si>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</si>
  <si>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</si>
  <si>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</si>
  <si>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</si>
  <si>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</si>
  <si>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</si>
  <si>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</si>
  <si>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</si>
  <si>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</si>
  <si>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</si>
  <si>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</si>
  <si>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</si>
  <si>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</si>
  <si>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</si>
  <si>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</si>
  <si>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</si>
  <si>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</si>
  <si>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</si>
  <si>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</si>
  <si>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</si>
  <si>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</si>
  <si>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</si>
  <si>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</si>
  <si>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</si>
  <si>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</si>
  <si>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</si>
  <si>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</si>
  <si>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</si>
  <si>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</si>
  <si>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</si>
  <si>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</si>
  <si>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</si>
  <si>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</si>
  <si>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</si>
  <si>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</si>
  <si>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</si>
  <si>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</si>
  <si>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</si>
  <si>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</si>
  <si>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</si>
  <si>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</si>
  <si>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</si>
  <si>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</si>
  <si>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</si>
  <si>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</si>
  <si>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</si>
  <si>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</si>
  <si>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</si>
  <si>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</si>
  <si>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</si>
  <si>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</si>
  <si>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</si>
  <si>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</si>
  <si>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</si>
  <si>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</si>
  <si>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</si>
  <si>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</si>
  <si>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</si>
  <si>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</si>
  <si>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</si>
  <si>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</si>
  <si>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</si>
  <si>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</si>
  <si>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</si>
  <si>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</si>
  <si>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</si>
  <si>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</si>
  <si>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</si>
  <si>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</si>
  <si>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</si>
  <si>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</si>
  <si>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</si>
  <si>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</si>
  <si>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</si>
  <si>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</si>
  <si>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</si>
  <si>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</si>
  <si>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</si>
  <si>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</si>
  <si>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</si>
  <si>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</si>
  <si>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</si>
  <si>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</si>
  <si>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</si>
  <si>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</si>
  <si>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</si>
  <si>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</si>
  <si>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</si>
  <si>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</si>
  <si>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</si>
  <si>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</si>
  <si>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</si>
  <si>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</si>
  <si>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</si>
  <si>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</si>
  <si>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</si>
  <si>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</si>
  <si>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</si>
  <si>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</si>
  <si>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</si>
  <si>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</si>
  <si>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</si>
  <si>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</si>
  <si>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</si>
  <si>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</si>
  <si>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</si>
  <si>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</si>
  <si>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</si>
  <si>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</si>
  <si>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</si>
  <si>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</si>
  <si>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</si>
  <si>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</si>
  <si>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</si>
  <si>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</si>
  <si>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</si>
  <si>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</si>
  <si>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</si>
  <si>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</si>
  <si>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</si>
  <si>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</si>
  <si>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</si>
  <si>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</si>
  <si>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</si>
  <si>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</si>
  <si>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</si>
  <si>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</si>
  <si>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</si>
  <si>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</si>
  <si>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</si>
  <si>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</si>
  <si>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</si>
  <si>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</si>
  <si>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</si>
  <si>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</si>
  <si>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</si>
  <si>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</si>
  <si>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</si>
  <si>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</si>
  <si>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</si>
  <si>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</si>
  <si>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</si>
  <si>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</si>
  <si>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</si>
  <si>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</si>
  <si>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</si>
  <si>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</si>
  <si>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</si>
  <si>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</si>
  <si>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</si>
  <si>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</si>
  <si>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</si>
  <si>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</si>
  <si>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</si>
  <si>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</si>
  <si>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</si>
  <si>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</si>
  <si>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</si>
  <si>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</si>
  <si>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</si>
  <si>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</si>
  <si>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</si>
  <si>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</si>
  <si>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</si>
  <si>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</si>
  <si>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</si>
  <si>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</si>
  <si>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</si>
  <si>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</si>
  <si>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</si>
  <si>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</si>
  <si>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</si>
  <si>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</si>
  <si>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</si>
  <si>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</si>
  <si>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</si>
  <si>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</si>
  <si>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</si>
  <si>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</si>
  <si>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</si>
  <si>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</si>
  <si>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</si>
  <si>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</si>
  <si>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</si>
  <si>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</si>
  <si>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</si>
  <si>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</si>
  <si>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</si>
  <si>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</si>
  <si>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</si>
  <si>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</si>
  <si>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</si>
  <si>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</si>
  <si>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</si>
  <si>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</si>
  <si>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</si>
  <si>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</si>
  <si>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</si>
  <si>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</si>
  <si>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</si>
  <si>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</si>
  <si>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</si>
  <si>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</si>
  <si>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</si>
  <si>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</si>
  <si>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</si>
  <si>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</si>
  <si>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</si>
  <si>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</si>
  <si>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</si>
  <si>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</si>
  <si>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</si>
  <si>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</si>
  <si>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</si>
  <si>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</si>
  <si>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</si>
  <si>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</si>
  <si>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</si>
  <si>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</si>
  <si>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</si>
  <si>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</si>
  <si>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</si>
  <si>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</si>
  <si>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</si>
  <si>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</si>
  <si>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</si>
  <si>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</si>
  <si>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</si>
  <si>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</si>
  <si>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</si>
  <si>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</si>
  <si>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</si>
  <si>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</si>
  <si>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</si>
  <si>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</si>
  <si>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</si>
  <si>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</si>
  <si>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</si>
  <si>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</si>
  <si>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</si>
  <si>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</si>
  <si>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</si>
  <si>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</si>
  <si>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</si>
  <si>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</si>
  <si>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</si>
  <si>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</si>
  <si>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</si>
  <si>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</si>
  <si>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</si>
  <si>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</si>
  <si>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</si>
  <si>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</si>
  <si>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</si>
  <si>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</si>
  <si>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</si>
  <si>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</si>
  <si>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</si>
  <si>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</si>
  <si>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</si>
  <si>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</si>
  <si>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</si>
  <si>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</si>
  <si>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</si>
  <si>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</si>
  <si>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</si>
  <si>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</si>
  <si>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</si>
  <si>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</si>
  <si>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</si>
  <si>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</si>
  <si>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</si>
  <si>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</si>
  <si>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</si>
  <si>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</si>
  <si>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</si>
  <si>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</si>
  <si>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</si>
  <si>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</si>
  <si>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</si>
  <si>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</si>
  <si>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</si>
  <si>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</si>
  <si>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</si>
  <si>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</si>
  <si>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</si>
  <si>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</si>
  <si>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</si>
  <si>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</si>
  <si>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</si>
  <si>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</si>
  <si>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</si>
  <si>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</si>
  <si>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</si>
  <si>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</si>
  <si>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</si>
  <si>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</si>
  <si>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</si>
  <si>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</si>
  <si>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</si>
  <si>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</si>
  <si>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</si>
  <si>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</si>
  <si>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</si>
  <si>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</si>
  <si>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</si>
  <si>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</si>
  <si>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</si>
  <si>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</si>
  <si>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</si>
  <si>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</si>
  <si>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</si>
  <si>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</si>
  <si>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</si>
  <si>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</si>
  <si>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</si>
  <si>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</si>
  <si>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</si>
  <si>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</si>
  <si>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</si>
  <si>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</si>
  <si>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</si>
  <si>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</si>
  <si>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</si>
  <si>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</si>
  <si>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</si>
  <si>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</si>
  <si>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</si>
  <si>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</si>
  <si>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</si>
  <si>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</si>
  <si>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</si>
  <si>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</si>
  <si>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</si>
  <si>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</si>
  <si>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</si>
  <si>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</si>
  <si>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</si>
  <si>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</si>
  <si>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</si>
  <si>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</si>
  <si>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</si>
  <si>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</si>
  <si>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</si>
  <si>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</si>
  <si>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</si>
  <si>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</si>
  <si>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</si>
  <si>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</si>
  <si>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</si>
  <si>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</si>
  <si>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</si>
  <si>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</si>
  <si>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</si>
  <si>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</si>
  <si>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</si>
  <si>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</si>
  <si>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</si>
  <si>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</si>
  <si>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</si>
  <si>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</si>
  <si>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</si>
  <si>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</si>
  <si>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</si>
  <si>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</si>
  <si>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</si>
  <si>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</si>
  <si>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</si>
  <si>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</si>
  <si>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</si>
  <si>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</si>
  <si>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</si>
  <si>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</si>
  <si>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</si>
  <si>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</si>
  <si>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</si>
  <si>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</si>
  <si>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</si>
  <si>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</si>
  <si>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</si>
  <si>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</si>
  <si>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</si>
  <si>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</si>
  <si>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</si>
  <si>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</si>
  <si>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</si>
  <si>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</si>
  <si>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</si>
  <si>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</si>
  <si>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</si>
  <si>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</si>
  <si>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</si>
  <si>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</si>
  <si>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</si>
  <si>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</si>
  <si>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</si>
  <si>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</si>
  <si>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</si>
  <si>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</si>
  <si>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</si>
  <si>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</si>
  <si>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</si>
  <si>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</si>
  <si>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</si>
  <si>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</si>
  <si>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</si>
  <si>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</si>
  <si>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</si>
  <si>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</si>
  <si>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</si>
  <si>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</si>
  <si>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</si>
  <si>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</si>
  <si>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</si>
  <si>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</si>
  <si>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</si>
  <si>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</si>
  <si>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</si>
  <si>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</si>
  <si>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</si>
  <si>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</si>
  <si>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</si>
  <si>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</si>
  <si>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</si>
  <si>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</si>
  <si>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</si>
  <si>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</si>
  <si>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</si>
  <si>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</si>
  <si>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</si>
  <si>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</si>
  <si>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</si>
  <si>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</si>
  <si>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</si>
  <si>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</si>
  <si>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</si>
  <si>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</si>
  <si>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</si>
  <si>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</si>
  <si>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</si>
  <si>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</si>
  <si>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</si>
  <si>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</si>
  <si>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</si>
  <si>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</si>
  <si>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</si>
  <si>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</si>
  <si>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</si>
  <si>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</si>
  <si>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</si>
  <si>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</si>
  <si>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</si>
  <si>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</si>
  <si>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</si>
  <si>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</si>
  <si>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</si>
  <si>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</si>
  <si>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</si>
  <si>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</si>
  <si>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</si>
  <si>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</si>
  <si>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</si>
  <si>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</si>
  <si>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</si>
  <si>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</si>
  <si>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</si>
  <si>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</si>
  <si>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</si>
  <si>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</si>
  <si>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</si>
  <si>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</si>
  <si>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</si>
  <si>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</si>
  <si>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</si>
  <si>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</si>
  <si>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</si>
  <si>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</si>
  <si>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</si>
  <si>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</si>
  <si>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</si>
  <si>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</si>
  <si>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</si>
  <si>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</si>
  <si>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</si>
  <si>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</si>
  <si>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</si>
  <si>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</si>
  <si>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</si>
  <si>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</si>
  <si>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</si>
  <si>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</si>
  <si>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</si>
  <si>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</si>
  <si>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</si>
  <si>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</si>
  <si>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</si>
  <si>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</si>
  <si>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</si>
  <si>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</si>
  <si>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</si>
  <si>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</si>
  <si>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</si>
  <si>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</si>
  <si>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</si>
  <si>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</si>
  <si>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</si>
  <si>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</si>
  <si>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</si>
  <si>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</si>
  <si>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</si>
  <si>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</si>
  <si>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</si>
  <si>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</si>
  <si>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</si>
  <si>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</si>
  <si>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</si>
  <si>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</si>
  <si>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</si>
  <si>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</si>
  <si>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</si>
  <si>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</si>
  <si>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</si>
  <si>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</si>
  <si>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</si>
  <si>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</si>
  <si>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</si>
  <si>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</si>
  <si>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</si>
  <si>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</si>
  <si>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</si>
  <si>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</si>
  <si>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</si>
  <si>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</si>
  <si>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</si>
  <si>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</si>
  <si>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</si>
  <si>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</si>
  <si>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</si>
  <si>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</si>
  <si>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</si>
  <si>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</si>
  <si>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</si>
  <si>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</si>
  <si>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</si>
  <si>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</si>
  <si>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</si>
  <si>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</si>
  <si>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</si>
  <si>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</si>
  <si>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</si>
  <si>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</si>
  <si>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</si>
  <si>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</si>
  <si>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</si>
  <si>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</si>
  <si>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</si>
  <si>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</si>
  <si>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</si>
  <si>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</si>
  <si>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</si>
  <si>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</si>
  <si>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</si>
  <si>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</si>
  <si>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</si>
  <si>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</si>
  <si>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</si>
  <si>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</si>
  <si>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</si>
  <si>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</si>
  <si>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</si>
  <si>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</si>
  <si>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</si>
  <si>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</si>
  <si>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</si>
  <si>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</si>
  <si>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</si>
  <si>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</si>
  <si>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</si>
  <si>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</si>
  <si>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</si>
  <si>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</si>
  <si>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</si>
  <si>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</si>
  <si>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</si>
  <si>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</si>
  <si>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</si>
  <si>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</si>
  <si>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</si>
  <si>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</si>
  <si>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</si>
  <si>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</si>
  <si>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</si>
  <si>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</si>
  <si>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</si>
  <si>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</si>
  <si>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</si>
  <si>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</si>
  <si>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</si>
  <si>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</si>
  <si>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</si>
  <si>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</si>
  <si>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</si>
  <si>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</si>
  <si>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</si>
  <si>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</si>
  <si>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</si>
  <si>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</si>
  <si>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</si>
  <si>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</si>
  <si>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</si>
  <si>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</si>
  <si>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</si>
  <si>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</si>
  <si>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</si>
  <si>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</si>
  <si>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</si>
  <si>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</si>
  <si>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</si>
  <si>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</si>
  <si>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</si>
  <si>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</si>
  <si>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</si>
  <si>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</si>
  <si>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</si>
  <si>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</si>
  <si>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</si>
  <si>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</si>
  <si>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</si>
  <si>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</si>
  <si>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</si>
  <si>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</si>
  <si>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</si>
  <si>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</si>
  <si>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</si>
  <si>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</si>
  <si>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</si>
  <si>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</si>
  <si>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</si>
  <si>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</si>
  <si>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</si>
  <si>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</si>
  <si>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</si>
  <si>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</si>
  <si>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</si>
  <si>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</si>
  <si>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</si>
  <si>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</si>
  <si>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</si>
  <si>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</si>
  <si>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</si>
  <si>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</si>
  <si>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</si>
  <si>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</si>
  <si>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</si>
  <si>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</si>
  <si>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</si>
  <si>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</si>
  <si>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</si>
  <si>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</si>
  <si>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</si>
  <si>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</si>
  <si>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</si>
  <si>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</si>
  <si>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</si>
  <si>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</si>
  <si>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</si>
  <si>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</si>
  <si>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</si>
  <si>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</si>
  <si>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</si>
  <si>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</si>
  <si>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</si>
  <si>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</si>
  <si>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</si>
  <si>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</si>
  <si>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</si>
  <si>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</si>
  <si>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</si>
  <si>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</si>
  <si>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</si>
  <si>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</si>
  <si>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</si>
  <si>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</si>
  <si>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</si>
  <si>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</si>
  <si>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</si>
  <si>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</si>
  <si>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</si>
  <si>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</si>
  <si>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</si>
  <si>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</si>
  <si>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</si>
  <si>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</si>
  <si>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</si>
  <si>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</si>
  <si>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</si>
  <si>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</si>
  <si>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</si>
  <si>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</si>
  <si>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</si>
  <si>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</si>
  <si>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</si>
  <si>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</si>
  <si>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</si>
  <si>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</si>
  <si>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</si>
  <si>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</si>
  <si>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</si>
  <si>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</si>
  <si>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</si>
  <si>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</si>
  <si>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</si>
  <si>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</si>
  <si>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</si>
  <si>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</si>
  <si>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</si>
  <si>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</si>
  <si>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</si>
  <si>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</si>
  <si>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</si>
  <si>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</si>
  <si>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</si>
  <si>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</si>
  <si>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</si>
  <si>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</si>
  <si>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</si>
  <si>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</si>
  <si>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</si>
  <si>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</si>
  <si>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</si>
  <si>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</si>
  <si>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</si>
  <si>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</si>
  <si>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</si>
  <si>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</si>
  <si>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</si>
  <si>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</si>
  <si>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</si>
  <si>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</si>
  <si>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</si>
  <si>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</si>
  <si>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</si>
  <si>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</si>
  <si>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</si>
  <si>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</si>
  <si>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</si>
  <si>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</si>
  <si>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</si>
  <si>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</si>
  <si>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</si>
  <si>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</si>
  <si>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</si>
  <si>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</si>
  <si>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</si>
  <si>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</si>
  <si>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</si>
  <si>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</si>
  <si>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</si>
  <si>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</si>
  <si>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</si>
  <si>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</si>
  <si>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</si>
  <si>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</si>
  <si>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</si>
  <si>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</si>
  <si>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</si>
  <si>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</si>
  <si>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</si>
  <si>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</si>
  <si>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</si>
  <si>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</si>
  <si>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</si>
  <si>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</si>
  <si>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</si>
  <si>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</si>
  <si>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</si>
  <si>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</si>
  <si>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</si>
  <si>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</si>
  <si>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</si>
  <si>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</si>
  <si>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</si>
  <si>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</si>
  <si>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</si>
  <si>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</si>
  <si>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</si>
  <si>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</si>
  <si>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</si>
  <si>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</si>
  <si>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</si>
  <si>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</si>
  <si>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</si>
  <si>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</si>
  <si>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</si>
  <si>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</si>
  <si>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</si>
  <si>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</si>
  <si>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</si>
  <si>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</si>
  <si>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</si>
  <si>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</si>
  <si>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</si>
  <si>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</si>
  <si>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</si>
  <si>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</si>
  <si>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</si>
  <si>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</si>
  <si>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</si>
  <si>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</si>
  <si>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</si>
  <si>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</si>
  <si>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</si>
  <si>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</si>
  <si>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</si>
  <si>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</si>
  <si>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</si>
  <si>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</si>
  <si>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</si>
  <si>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</si>
  <si>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</si>
  <si>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</si>
  <si>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</si>
  <si>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</si>
  <si>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</si>
  <si>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</si>
  <si>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</si>
  <si>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</si>
  <si>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</si>
  <si>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</si>
  <si>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</si>
  <si>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</si>
  <si>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</si>
  <si>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</si>
  <si>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</si>
  <si>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</si>
  <si>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</si>
  <si>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</si>
  <si>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</si>
  <si>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</si>
  <si>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</si>
  <si>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</si>
  <si>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</si>
  <si>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</si>
  <si>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</si>
  <si>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</si>
  <si>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</si>
  <si>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</si>
  <si>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</si>
  <si>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</si>
  <si>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</si>
  <si>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</si>
  <si>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</si>
  <si>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</si>
  <si>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</si>
  <si>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</si>
  <si>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</si>
  <si>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</si>
  <si>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</si>
  <si>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</si>
  <si>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</si>
  <si>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</si>
  <si>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</si>
  <si>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</si>
  <si>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</si>
  <si>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</si>
  <si>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</si>
  <si>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</si>
  <si>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</si>
  <si>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</si>
  <si>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</si>
  <si>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</si>
  <si>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</si>
  <si>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</si>
  <si>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</si>
  <si>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</si>
  <si>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</si>
  <si>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</si>
  <si>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</si>
  <si>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</si>
  <si>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</si>
  <si>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</si>
  <si>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</si>
  <si>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</si>
  <si>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</si>
  <si>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</si>
  <si>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</si>
  <si>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</si>
  <si>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</si>
  <si>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</si>
  <si>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</si>
  <si>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</si>
  <si>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</si>
  <si>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</si>
  <si>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</si>
  <si>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</si>
  <si>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</si>
  <si>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</si>
  <si>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</si>
  <si>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</si>
  <si>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</si>
  <si>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</si>
  <si>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</si>
  <si>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</si>
  <si>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</si>
  <si>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</si>
  <si>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</si>
  <si>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</si>
  <si>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</si>
  <si>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</si>
  <si>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</si>
  <si>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</si>
  <si>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</si>
  <si>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</si>
  <si>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</si>
  <si>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</si>
  <si>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</si>
  <si>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</si>
  <si>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</si>
  <si>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</si>
  <si>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</si>
  <si>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</si>
  <si>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</si>
  <si>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</si>
  <si>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</si>
  <si>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</si>
  <si>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</si>
  <si>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</si>
  <si>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</si>
  <si>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</si>
  <si>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</si>
  <si>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</si>
  <si>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</si>
  <si>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</si>
  <si>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</si>
  <si>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</si>
  <si>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</si>
  <si>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</si>
  <si>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</si>
  <si>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</si>
  <si>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</si>
  <si>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</si>
  <si>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</si>
  <si>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</si>
  <si>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</si>
  <si>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</si>
  <si>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</si>
  <si>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</si>
  <si>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</si>
  <si>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</si>
  <si>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</si>
  <si>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</si>
  <si>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</si>
  <si>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</si>
  <si>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</si>
  <si>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</si>
  <si>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</si>
  <si>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</si>
  <si>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</si>
  <si>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</si>
  <si>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</si>
  <si>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</si>
  <si>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</si>
  <si>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</si>
  <si>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</si>
  <si>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</si>
  <si>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</si>
  <si>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</si>
  <si>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</si>
  <si>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</si>
  <si>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</si>
  <si>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</si>
  <si>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</si>
  <si>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</si>
  <si>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</si>
  <si>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</si>
  <si>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</si>
  <si>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</si>
  <si>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</si>
  <si>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</si>
  <si>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</si>
  <si>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</si>
  <si>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</si>
  <si>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</si>
  <si>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</si>
  <si>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</si>
  <si>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</si>
  <si>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</si>
  <si>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</si>
  <si>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</si>
  <si>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</si>
  <si>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</si>
  <si>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</si>
  <si>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</si>
  <si>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</si>
  <si>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</si>
  <si>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</si>
  <si>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</si>
  <si>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</si>
  <si>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</si>
  <si>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</si>
  <si>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</si>
  <si>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</si>
  <si>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</si>
  <si>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</si>
  <si>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</si>
  <si>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</si>
  <si>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</si>
  <si>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</si>
  <si>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</si>
  <si>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</si>
  <si>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</si>
  <si>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</si>
  <si>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</si>
  <si>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</si>
  <si>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</si>
  <si>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</si>
  <si>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</si>
  <si>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</si>
  <si>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</si>
  <si>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</si>
  <si>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</si>
  <si>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</si>
  <si>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</si>
  <si>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</si>
  <si>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</si>
  <si>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</si>
  <si>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</si>
  <si>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</si>
  <si>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</si>
  <si>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</si>
  <si>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</si>
  <si>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</si>
  <si>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</si>
  <si>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</si>
  <si>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</si>
  <si>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</si>
  <si>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</si>
  <si>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</si>
  <si>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</si>
  <si>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</si>
  <si>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</si>
  <si>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</si>
  <si>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</si>
  <si>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</si>
  <si>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</si>
  <si>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</si>
  <si>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</si>
  <si>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</si>
  <si>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</si>
  <si>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</si>
  <si>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</si>
  <si>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</si>
  <si>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</si>
  <si>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</si>
  <si>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</si>
  <si>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</si>
  <si>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</si>
  <si>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</si>
  <si>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</si>
  <si>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</si>
  <si>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</si>
  <si>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</si>
  <si>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</si>
  <si>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</si>
  <si>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</si>
  <si>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</si>
  <si>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</si>
  <si>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</si>
  <si>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</si>
  <si>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</si>
  <si>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</si>
  <si>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</si>
  <si>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</si>
  <si>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</si>
  <si>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</si>
  <si>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</si>
  <si>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</si>
  <si>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</si>
  <si>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</si>
  <si>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</si>
  <si>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</si>
  <si>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</si>
  <si>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</si>
  <si>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</si>
  <si>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</si>
  <si>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</si>
  <si>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</si>
  <si>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</si>
  <si>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</si>
  <si>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</si>
  <si>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</si>
  <si>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</si>
  <si>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</si>
  <si>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</si>
  <si>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</si>
  <si>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</si>
  <si>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</si>
  <si>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</si>
  <si>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</si>
  <si>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</si>
  <si>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</si>
  <si>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</si>
  <si>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</si>
  <si>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</si>
  <si>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</si>
  <si>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</si>
  <si>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</si>
  <si>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</si>
  <si>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</si>
  <si>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</si>
  <si>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</si>
  <si>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</si>
  <si>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</si>
  <si>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</si>
  <si>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</si>
  <si>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</si>
  <si>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</si>
  <si>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</si>
  <si>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</si>
  <si>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</si>
  <si>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</si>
  <si>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</si>
  <si>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</si>
  <si>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</si>
  <si>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</si>
  <si>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</si>
  <si>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</si>
  <si>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</si>
  <si>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</si>
  <si>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</si>
  <si>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</si>
  <si>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</si>
  <si>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</si>
  <si>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</si>
  <si>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</si>
  <si>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</si>
  <si>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</si>
  <si>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</si>
  <si>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</si>
  <si>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</si>
  <si>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</si>
  <si>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</si>
  <si>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</si>
  <si>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</si>
  <si>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</si>
  <si>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</si>
  <si>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</si>
  <si>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</si>
  <si>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</si>
  <si>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</si>
  <si>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</si>
  <si>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</si>
  <si>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</si>
  <si>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</si>
  <si>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</si>
  <si>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</si>
  <si>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</si>
  <si>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</si>
  <si>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</si>
  <si>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</si>
  <si>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</si>
  <si>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</si>
  <si>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</si>
  <si>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</si>
  <si>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</si>
  <si>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</si>
  <si>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</si>
  <si>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</si>
  <si>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</si>
  <si>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</si>
  <si>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</si>
  <si>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</si>
  <si>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</si>
  <si>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</si>
  <si>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</si>
  <si>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</si>
  <si>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</si>
  <si>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</si>
  <si>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</si>
  <si>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</si>
  <si>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</si>
  <si>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</si>
  <si>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</si>
  <si>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</si>
  <si>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</si>
  <si>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</si>
  <si>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</si>
  <si>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</si>
  <si>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</si>
  <si>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</si>
  <si>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</si>
  <si>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</si>
  <si>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</si>
  <si>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</si>
  <si>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</si>
  <si>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</si>
  <si>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</si>
  <si>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</si>
  <si>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</si>
  <si>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</si>
  <si>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</si>
  <si>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</si>
  <si>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</si>
  <si>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</si>
  <si>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</si>
  <si>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</si>
  <si>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</si>
  <si>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</si>
  <si>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</si>
  <si>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</si>
  <si>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</si>
  <si>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</si>
  <si>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</si>
  <si>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</si>
  <si>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</si>
  <si>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</si>
  <si>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</si>
  <si>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</si>
  <si>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</si>
  <si>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</si>
  <si>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</si>
  <si>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</si>
  <si>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</si>
  <si>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</si>
  <si>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</si>
  <si>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</si>
  <si>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</si>
  <si>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</si>
  <si>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</si>
  <si>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</si>
  <si>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</si>
  <si>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</si>
  <si>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</si>
  <si>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</si>
  <si>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</si>
  <si>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</si>
  <si>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</si>
  <si>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</si>
  <si>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</si>
  <si>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</si>
  <si>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</si>
  <si>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</si>
  <si>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</si>
  <si>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</si>
  <si>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</si>
  <si>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</si>
  <si>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</si>
  <si>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</si>
  <si>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</si>
  <si>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</si>
  <si>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</si>
  <si>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</si>
  <si>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</si>
  <si>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</si>
  <si>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</si>
  <si>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</si>
  <si>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</si>
  <si>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</si>
  <si>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</si>
  <si>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</si>
  <si>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</si>
  <si>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</si>
  <si>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</si>
  <si>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</si>
  <si>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</si>
  <si>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</si>
  <si>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</si>
  <si>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</si>
  <si>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</si>
  <si>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</si>
  <si>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</si>
  <si>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</si>
  <si>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</si>
  <si>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</si>
  <si>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</si>
  <si>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</si>
  <si>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</si>
  <si>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</si>
  <si>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</si>
  <si>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</si>
  <si>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</si>
  <si>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</si>
  <si>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</si>
  <si>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</si>
  <si>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</si>
  <si>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</si>
  <si>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</si>
  <si>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</si>
  <si>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</si>
  <si>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</si>
  <si>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</si>
  <si>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</si>
  <si>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</si>
  <si>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</si>
  <si>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</si>
  <si>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</si>
  <si>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</si>
  <si>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</si>
  <si>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</si>
  <si>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</si>
  <si>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</si>
  <si>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</si>
  <si>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</si>
  <si>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</si>
  <si>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</si>
  <si>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</si>
  <si>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</si>
  <si>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</si>
  <si>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</si>
  <si>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</si>
  <si>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</si>
  <si>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</si>
  <si>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</si>
  <si>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</si>
  <si>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</si>
  <si>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</si>
  <si>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</si>
  <si>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</si>
  <si>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</si>
  <si>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</si>
  <si>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</si>
  <si>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</si>
  <si>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</si>
  <si>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</si>
  <si>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</si>
  <si>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</si>
  <si>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</si>
  <si>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</si>
  <si>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</si>
  <si>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</si>
  <si>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</si>
  <si>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</si>
  <si>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</si>
  <si>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</si>
  <si>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</si>
  <si>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</si>
  <si>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</si>
  <si>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</si>
  <si>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</si>
  <si>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</si>
  <si>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</si>
  <si>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</si>
  <si>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</si>
  <si>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</si>
  <si>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</si>
  <si>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</si>
  <si>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</si>
  <si>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</si>
  <si>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</si>
  <si>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</si>
  <si>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</si>
  <si>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</si>
  <si>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</si>
  <si>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</si>
  <si>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</si>
  <si>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</si>
  <si>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</si>
  <si>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</si>
  <si>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</si>
  <si>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</si>
  <si>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</si>
  <si>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</si>
  <si>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</si>
  <si>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</si>
  <si>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</si>
  <si>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</si>
  <si>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</si>
  <si>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</si>
  <si>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</si>
  <si>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</si>
  <si>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</si>
  <si>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</si>
  <si>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</si>
  <si>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</si>
  <si>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</si>
  <si>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</si>
  <si>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</si>
  <si>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</si>
  <si>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</si>
  <si>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</si>
  <si>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</si>
  <si>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</si>
  <si>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</si>
  <si>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</si>
  <si>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</si>
  <si>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</si>
  <si>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</si>
  <si>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</si>
  <si>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</si>
  <si>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</si>
  <si>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</si>
  <si>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</si>
  <si>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</si>
  <si>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</si>
  <si>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</si>
  <si>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</si>
  <si>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</si>
  <si>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</si>
  <si>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</si>
  <si>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</si>
  <si>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</si>
  <si>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</si>
  <si>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</si>
  <si>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</si>
  <si>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</si>
  <si>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</si>
  <si>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</si>
  <si>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</si>
  <si>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</si>
  <si>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</si>
  <si>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</si>
  <si>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</si>
  <si>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</si>
  <si>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</si>
  <si>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</si>
  <si>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</si>
  <si>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</si>
  <si>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</si>
  <si>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</si>
  <si>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</si>
  <si>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</si>
  <si>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</si>
  <si>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</si>
  <si>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</si>
  <si>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</si>
  <si>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</si>
  <si>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</si>
  <si>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</si>
  <si>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</si>
  <si>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</si>
  <si>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</si>
  <si>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</si>
  <si>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</si>
  <si>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</si>
  <si>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</si>
  <si>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</si>
  <si>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</si>
  <si>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</si>
  <si>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</si>
  <si>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</si>
  <si>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</si>
  <si>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</si>
  <si>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</si>
  <si>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</si>
  <si>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</si>
  <si>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</si>
  <si>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</si>
  <si>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</si>
  <si>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</si>
  <si>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</si>
  <si>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</si>
  <si>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</si>
  <si>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</si>
  <si>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</si>
  <si>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</si>
  <si>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</si>
  <si>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</si>
  <si>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</si>
  <si>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</si>
  <si>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</si>
  <si>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</si>
  <si>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</si>
  <si>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</si>
  <si>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</si>
  <si>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</si>
  <si>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</si>
  <si>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</si>
  <si>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</si>
  <si>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</si>
  <si>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</si>
  <si>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</si>
  <si>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</si>
  <si>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</si>
  <si>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</si>
  <si>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</si>
  <si>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</si>
  <si>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</si>
  <si>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</si>
  <si>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</si>
  <si>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</si>
  <si>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</si>
  <si>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</si>
  <si>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</si>
  <si>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</si>
  <si>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</si>
  <si>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</si>
  <si>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</si>
  <si>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</si>
  <si>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</si>
  <si>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</si>
  <si>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</si>
  <si>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</si>
  <si>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</si>
  <si>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</si>
  <si>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</si>
  <si>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</si>
  <si>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</si>
  <si>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</si>
  <si>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</si>
  <si>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</si>
  <si>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</si>
  <si>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</si>
  <si>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</si>
  <si>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</si>
  <si>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</si>
  <si>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</si>
  <si>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</si>
  <si>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</si>
  <si>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</si>
  <si>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</si>
  <si>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</si>
  <si>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</si>
  <si>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</si>
  <si>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</si>
  <si>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</si>
  <si>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</si>
  <si>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</si>
  <si>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</si>
  <si>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</si>
  <si>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</si>
  <si>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</si>
  <si>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</si>
  <si>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</si>
  <si>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</si>
  <si>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</si>
  <si>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</si>
  <si>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</si>
  <si>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</si>
  <si>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</si>
  <si>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</si>
  <si>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</si>
  <si>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</si>
  <si>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</si>
  <si>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</si>
  <si>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</si>
  <si>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</si>
  <si>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</si>
  <si>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</si>
  <si>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</si>
  <si>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</si>
  <si>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</si>
  <si>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</si>
  <si>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</si>
  <si>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</si>
  <si>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</si>
  <si>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</si>
  <si>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</si>
  <si>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</si>
  <si>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</si>
  <si>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</si>
  <si>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</si>
  <si>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</si>
  <si>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</si>
  <si>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</si>
  <si>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</si>
  <si>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</si>
  <si>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</si>
  <si>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</si>
  <si>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</si>
  <si>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</si>
  <si>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</si>
  <si>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</si>
  <si>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</si>
  <si>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</si>
  <si>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</si>
  <si>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</si>
  <si>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</si>
  <si>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</si>
  <si>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</si>
  <si>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</si>
  <si>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</si>
  <si>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</si>
  <si>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</si>
  <si>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</si>
  <si>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</si>
  <si>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</si>
  <si>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</si>
  <si>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</si>
  <si>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</si>
  <si>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</si>
  <si>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</si>
  <si>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</si>
  <si>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</si>
  <si>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</si>
  <si>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</si>
  <si>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</si>
  <si>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</si>
  <si>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</si>
  <si>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</si>
  <si>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</si>
  <si>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</si>
  <si>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</si>
  <si>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</si>
  <si>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</si>
  <si>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</si>
  <si>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</si>
  <si>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</si>
  <si>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</si>
  <si>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</si>
  <si>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</si>
  <si>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</si>
  <si>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</si>
  <si>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</si>
  <si>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</si>
  <si>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</si>
  <si>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</si>
  <si>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</si>
  <si>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</si>
  <si>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</si>
  <si>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</si>
  <si>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</si>
  <si>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</si>
  <si>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</si>
  <si>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</si>
  <si>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</si>
  <si>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</si>
  <si>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</si>
  <si>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</si>
  <si>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</si>
  <si>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</si>
  <si>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</si>
  <si>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</si>
  <si>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</si>
  <si>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</si>
  <si>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</si>
  <si>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</si>
  <si>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</si>
  <si>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</si>
  <si>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</si>
  <si>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</si>
  <si>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</si>
  <si>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</si>
  <si>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</si>
  <si>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</si>
  <si>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</si>
  <si>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</si>
  <si>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</si>
  <si>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</si>
  <si>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</si>
  <si>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</si>
  <si>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</si>
  <si>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</si>
  <si>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</si>
  <si>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</si>
  <si>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</si>
  <si>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</si>
  <si>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</si>
  <si>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</si>
  <si>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</si>
  <si>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</si>
  <si>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</si>
  <si>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</si>
  <si>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</si>
  <si>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</si>
  <si>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</si>
  <si>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</si>
  <si>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</si>
  <si>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</si>
  <si>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</si>
  <si>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</si>
  <si>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</si>
  <si>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</si>
  <si>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</si>
  <si>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</si>
  <si>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</si>
  <si>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</si>
  <si>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</si>
  <si>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</si>
  <si>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</si>
  <si>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</si>
  <si>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</si>
  <si>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</si>
  <si>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</si>
  <si>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</si>
  <si>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</si>
  <si>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</si>
  <si>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</si>
  <si>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</si>
  <si>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</si>
  <si>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</si>
  <si>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</si>
  <si>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</si>
  <si>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</si>
  <si>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</si>
  <si>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</si>
  <si>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</si>
  <si>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</si>
  <si>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</si>
  <si>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</si>
  <si>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</si>
  <si>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</si>
  <si>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</si>
  <si>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</si>
  <si>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</si>
  <si>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</si>
  <si>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</si>
  <si>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</si>
  <si>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</si>
  <si>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</si>
  <si>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</si>
  <si>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</si>
  <si>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</si>
  <si>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</si>
  <si>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</si>
  <si>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</si>
  <si>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</si>
  <si>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</si>
  <si>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</si>
  <si>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</si>
  <si>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</si>
  <si>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</si>
  <si>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</si>
  <si>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</si>
  <si>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</si>
  <si>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</si>
  <si>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</si>
  <si>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</si>
  <si>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</si>
  <si>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</si>
  <si>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</si>
  <si>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</si>
  <si>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</si>
  <si>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</si>
  <si>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</si>
  <si>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</si>
  <si>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</si>
  <si>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</si>
  <si>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</si>
  <si>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</si>
  <si>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</si>
  <si>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</si>
  <si>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</si>
  <si>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</si>
  <si>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</si>
  <si>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</si>
  <si>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</si>
  <si>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</si>
  <si>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</si>
  <si>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</si>
  <si>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</si>
  <si>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</si>
  <si>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</si>
  <si>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</si>
  <si>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</si>
  <si>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</si>
  <si>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</si>
  <si>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</si>
  <si>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</si>
  <si>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</si>
  <si>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</si>
  <si>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</si>
  <si>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</si>
  <si>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</si>
  <si>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</si>
  <si>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</si>
  <si>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</si>
  <si>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</si>
  <si>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</si>
  <si>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</si>
  <si>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</si>
  <si>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</si>
  <si>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</si>
  <si>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</si>
  <si>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</si>
  <si>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</si>
  <si>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</si>
  <si>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</si>
  <si>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</si>
  <si>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</si>
  <si>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</si>
  <si>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</si>
  <si>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</si>
  <si>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</si>
  <si>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</si>
  <si>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</si>
  <si>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</si>
  <si>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</si>
  <si>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</si>
  <si>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</si>
  <si>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</si>
  <si>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</si>
  <si>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</si>
  <si>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</si>
  <si>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</si>
  <si>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</si>
  <si>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</si>
  <si>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</si>
  <si>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</si>
  <si>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</si>
  <si>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</si>
  <si>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</si>
  <si>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</si>
  <si>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</si>
  <si>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</si>
  <si>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</si>
  <si>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</si>
  <si>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</si>
  <si>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</si>
  <si>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</si>
  <si>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</si>
  <si>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</si>
  <si>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</si>
  <si>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</si>
  <si>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</si>
  <si>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</si>
  <si>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</si>
  <si>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</si>
  <si>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</si>
  <si>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</si>
  <si>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</si>
  <si>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</si>
  <si>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</si>
  <si>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</si>
  <si>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</si>
  <si>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</si>
  <si>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</si>
  <si>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</si>
  <si>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</si>
  <si>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</si>
  <si>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</si>
  <si>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</si>
  <si>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</si>
  <si>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</si>
  <si>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</si>
  <si>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</si>
  <si>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</si>
  <si>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</si>
  <si>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</si>
  <si>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</si>
  <si>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</si>
  <si>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</si>
  <si>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</si>
  <si>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</si>
  <si>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</si>
  <si>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</si>
  <si>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</si>
  <si>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</si>
  <si>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</si>
  <si>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</si>
  <si>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</si>
  <si>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</si>
  <si>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</si>
  <si>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</si>
  <si>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</si>
  <si>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</si>
  <si>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</si>
  <si>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</si>
  <si>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</si>
  <si>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</si>
  <si>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</si>
  <si>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</si>
  <si>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</si>
  <si>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</si>
  <si>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</si>
  <si>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</si>
  <si>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</si>
  <si>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</si>
  <si>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</si>
  <si>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</si>
  <si>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</si>
  <si>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</si>
  <si>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</si>
  <si>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</si>
  <si>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</si>
  <si>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</si>
  <si>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</si>
  <si>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</si>
  <si>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</si>
  <si>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</si>
  <si>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</si>
  <si>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</si>
  <si>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</si>
  <si>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</si>
  <si>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</si>
  <si>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</si>
  <si>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</si>
  <si>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</si>
  <si>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</si>
  <si>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</si>
  <si>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</si>
  <si>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</si>
  <si>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</si>
  <si>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</si>
  <si>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</si>
  <si>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</si>
  <si>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</si>
  <si>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</si>
  <si>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</si>
  <si>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</si>
  <si>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</si>
  <si>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</si>
  <si>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</si>
  <si>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</si>
  <si>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</si>
  <si>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</si>
  <si>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</si>
  <si>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</si>
  <si>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</si>
  <si>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</si>
  <si>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</si>
  <si>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</si>
  <si>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</si>
  <si>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</si>
  <si>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</si>
  <si>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</si>
  <si>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</si>
  <si>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</si>
  <si>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</si>
  <si>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</si>
  <si>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</si>
  <si>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</si>
  <si>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</si>
  <si>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</si>
  <si>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</si>
  <si>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</si>
  <si>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</si>
  <si>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</si>
  <si>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</si>
  <si>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</si>
  <si>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</si>
  <si>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</si>
  <si>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</si>
  <si>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</si>
  <si>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</si>
  <si>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</si>
  <si>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</si>
  <si>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</si>
  <si>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</si>
  <si>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</si>
  <si>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</si>
  <si>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</si>
  <si>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</si>
  <si>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</si>
  <si>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</si>
  <si>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</si>
  <si>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</si>
  <si>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</si>
  <si>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</si>
  <si>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</si>
  <si>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</si>
  <si>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</si>
  <si>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</si>
  <si>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</si>
  <si>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</si>
  <si>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</si>
  <si>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</si>
  <si>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</si>
  <si>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</si>
  <si>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</si>
  <si>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</si>
  <si>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</si>
  <si>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</si>
  <si>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</si>
  <si>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</si>
  <si>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</si>
  <si>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</si>
  <si>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</si>
  <si>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</si>
  <si>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</si>
  <si>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</si>
  <si>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</si>
  <si>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</si>
  <si>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</si>
  <si>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</si>
  <si>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</si>
  <si>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</si>
  <si>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</si>
  <si>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</si>
  <si>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</si>
  <si>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</si>
  <si>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</si>
  <si>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</si>
  <si>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</si>
  <si>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</si>
  <si>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</si>
  <si>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</si>
  <si>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</si>
  <si>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</si>
  <si>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</si>
  <si>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</si>
  <si>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</si>
  <si>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</si>
  <si>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</si>
  <si>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</si>
  <si>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</si>
  <si>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</si>
  <si>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</si>
  <si>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</si>
  <si>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</si>
  <si>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</si>
  <si>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</si>
  <si>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</si>
  <si>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</si>
  <si>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</si>
  <si>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</si>
  <si>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</si>
  <si>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</si>
  <si>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</si>
  <si>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</si>
  <si>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</si>
  <si>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</si>
  <si>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</si>
  <si>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</si>
  <si>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</si>
  <si>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</si>
  <si>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</si>
  <si>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</si>
  <si>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</si>
  <si>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</si>
  <si>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</si>
  <si>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</si>
  <si>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</si>
  <si>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</si>
  <si>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</si>
  <si>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</si>
  <si>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</si>
  <si>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</si>
  <si>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</si>
  <si>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</si>
  <si>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</si>
  <si>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</si>
  <si>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</si>
  <si>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</si>
  <si>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</si>
  <si>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</si>
  <si>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</si>
  <si>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</si>
  <si>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</si>
  <si>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</si>
  <si>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</si>
  <si>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</si>
  <si>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</si>
  <si>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</si>
  <si>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</si>
  <si>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</si>
  <si>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</si>
  <si>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</si>
  <si>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</si>
  <si>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</si>
  <si>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</si>
  <si>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</si>
  <si>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</si>
  <si>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</si>
  <si>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</si>
  <si>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</si>
  <si>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</si>
  <si>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</si>
  <si>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</si>
  <si>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</si>
  <si>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</si>
  <si>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</si>
  <si>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</si>
  <si>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</si>
  <si>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</si>
  <si>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</si>
  <si>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</si>
  <si>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</si>
  <si>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</si>
  <si>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</si>
  <si>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</si>
  <si>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</si>
  <si>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</si>
  <si>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</si>
  <si>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</si>
  <si>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</si>
  <si>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</si>
  <si>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</si>
  <si>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</si>
  <si>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</si>
  <si>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</si>
  <si>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</si>
  <si>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</si>
  <si>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</si>
  <si>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</si>
  <si>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</si>
  <si>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</si>
  <si>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</si>
  <si>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</si>
  <si>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</si>
  <si>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</si>
  <si>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</si>
  <si>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</si>
  <si>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</si>
  <si>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</si>
  <si>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</si>
  <si>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</si>
  <si>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</si>
  <si>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</si>
  <si>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</si>
  <si>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</si>
  <si>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</si>
  <si>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</si>
  <si>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</si>
  <si>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</si>
  <si>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</si>
  <si>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</si>
  <si>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</si>
  <si>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</si>
  <si>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</si>
  <si>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</si>
  <si>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</si>
  <si>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</si>
  <si>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</si>
  <si>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</si>
  <si>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</si>
  <si>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</si>
  <si>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</si>
  <si>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</si>
  <si>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</si>
  <si>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</si>
  <si>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</si>
  <si>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</si>
  <si>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</si>
  <si>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</si>
  <si>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</si>
  <si>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</si>
  <si>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</si>
  <si>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</si>
  <si>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</si>
  <si>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</si>
  <si>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</si>
  <si>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</si>
  <si>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</si>
  <si>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</si>
  <si>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</si>
  <si>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</si>
  <si>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</si>
  <si>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</si>
  <si>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</si>
  <si>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</si>
  <si>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</si>
  <si>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</si>
  <si>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</si>
  <si>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</si>
  <si>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</si>
  <si>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</si>
  <si>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</si>
  <si>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</si>
  <si>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</si>
  <si>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</si>
  <si>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</si>
  <si>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</si>
  <si>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</si>
  <si>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</si>
  <si>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</si>
  <si>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</si>
  <si>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</si>
  <si>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</si>
  <si>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</si>
  <si>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</si>
  <si>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</si>
  <si>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</si>
  <si>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</si>
  <si>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</si>
  <si>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</si>
  <si>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</si>
  <si>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</si>
  <si>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</si>
  <si>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</si>
  <si>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</si>
  <si>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</si>
  <si>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</si>
  <si>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</si>
  <si>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</si>
  <si>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</si>
  <si>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</si>
  <si>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</si>
  <si>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</si>
  <si>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</si>
  <si>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</si>
  <si>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</si>
  <si>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</si>
  <si>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</si>
  <si>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</si>
  <si>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</si>
  <si>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</si>
  <si>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</si>
  <si>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</si>
  <si>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</si>
  <si>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</si>
  <si>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</si>
  <si>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</si>
  <si>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</si>
  <si>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</si>
  <si>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</si>
  <si>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</si>
  <si>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</si>
  <si>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</si>
  <si>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</si>
  <si>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</si>
  <si>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</si>
  <si>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</si>
  <si>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</si>
  <si>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</si>
  <si>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</si>
  <si>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</si>
  <si>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</si>
  <si>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</si>
  <si>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</si>
  <si>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</si>
  <si>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</si>
  <si>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</si>
  <si>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</si>
  <si>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</si>
  <si>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</si>
  <si>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</si>
  <si>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</si>
  <si>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</si>
  <si>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</si>
  <si>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</si>
  <si>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</si>
  <si>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</si>
  <si>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</si>
  <si>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</si>
  <si>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</si>
  <si>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</si>
  <si>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</si>
  <si>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</si>
  <si>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</si>
  <si>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</si>
  <si>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</si>
  <si>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</si>
  <si>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</si>
  <si>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</si>
  <si>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</si>
  <si>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</si>
  <si>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</si>
  <si>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</si>
  <si>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</si>
  <si>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</si>
  <si>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</si>
  <si>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</si>
  <si>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</si>
  <si>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</si>
  <si>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</si>
  <si>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</si>
  <si>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</si>
  <si>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</si>
  <si>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</si>
  <si>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</si>
  <si>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</si>
  <si>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</si>
  <si>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</si>
  <si>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</si>
  <si>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</si>
  <si>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</si>
  <si>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</si>
  <si>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</si>
  <si>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</si>
  <si>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</si>
  <si>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</si>
  <si>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</si>
  <si>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</si>
  <si>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</si>
  <si>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</si>
  <si>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</si>
  <si>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</si>
  <si>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</si>
  <si>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</si>
  <si>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</si>
  <si>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</si>
  <si>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</si>
  <si>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</si>
  <si>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</si>
  <si>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</si>
  <si>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</si>
  <si>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</si>
  <si>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</si>
  <si>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</si>
  <si>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</si>
  <si>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</si>
  <si>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</si>
  <si>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</si>
  <si>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</si>
  <si>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</si>
  <si>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</si>
  <si>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</si>
  <si>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</si>
  <si>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</si>
  <si>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</si>
  <si>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</si>
  <si>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</si>
  <si>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</si>
  <si>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</si>
  <si>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</si>
  <si>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</si>
  <si>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</si>
  <si>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</si>
  <si>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</si>
  <si>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</si>
  <si>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</si>
  <si>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</si>
  <si>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</si>
  <si>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</si>
  <si>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</si>
  <si>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</si>
  <si>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</si>
  <si>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</si>
  <si>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</si>
  <si>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</si>
  <si>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</si>
  <si>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</si>
  <si>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</si>
  <si>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</si>
  <si>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</si>
  <si>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</si>
  <si>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</si>
  <si>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</si>
  <si>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</si>
  <si>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</si>
  <si>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</si>
  <si>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</si>
  <si>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</si>
  <si>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</si>
  <si>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</si>
  <si>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</si>
  <si>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</si>
  <si>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</si>
  <si>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</si>
  <si>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</si>
  <si>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</si>
  <si>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</si>
  <si>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</si>
  <si>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</si>
  <si>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</si>
  <si>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</si>
  <si>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</si>
  <si>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</si>
  <si>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</si>
  <si>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</si>
  <si>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</si>
  <si>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</si>
  <si>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</si>
  <si>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</si>
  <si>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</si>
  <si>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</si>
  <si>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</si>
  <si>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</si>
  <si>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</si>
  <si>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</si>
  <si>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</si>
  <si>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</si>
  <si>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</si>
  <si>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</si>
  <si>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</si>
  <si>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</si>
  <si>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</si>
  <si>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</si>
  <si>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</si>
  <si>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</si>
  <si>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</si>
  <si>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</si>
  <si>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</si>
  <si>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</si>
  <si>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</si>
  <si>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</si>
  <si>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</si>
  <si>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</si>
  <si>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</si>
  <si>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</si>
  <si>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</si>
  <si>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</si>
  <si>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</si>
  <si>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</si>
  <si>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</si>
  <si>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</si>
  <si>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</si>
  <si>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</si>
  <si>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</si>
  <si>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</si>
  <si>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</si>
  <si>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</si>
  <si>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</si>
  <si>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</si>
  <si>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</si>
  <si>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</si>
  <si>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</si>
  <si>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</si>
  <si>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</si>
  <si>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</si>
  <si>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</si>
  <si>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</si>
  <si>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</si>
  <si>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</si>
  <si>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</si>
  <si>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</si>
  <si>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</si>
  <si>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</si>
  <si>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</si>
  <si>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</si>
  <si>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</si>
  <si>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</si>
  <si>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</si>
  <si>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</si>
  <si>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</si>
  <si>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</si>
  <si>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</si>
  <si>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</si>
  <si>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</si>
  <si>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</si>
  <si>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</si>
  <si>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</si>
  <si>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</si>
  <si>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</si>
  <si>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</si>
  <si>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</si>
  <si>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</si>
  <si>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</si>
  <si>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</si>
  <si>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</si>
  <si>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</si>
  <si>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</si>
  <si>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</si>
  <si>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</si>
  <si>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</si>
  <si>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</si>
  <si>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</si>
  <si>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</si>
  <si>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</si>
  <si>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</si>
  <si>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</si>
  <si>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</si>
  <si>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</si>
  <si>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</si>
  <si>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</si>
  <si>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</si>
  <si>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</si>
  <si>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</si>
  <si>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</si>
  <si>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</si>
  <si>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</si>
  <si>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</si>
  <si>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</si>
  <si>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</si>
  <si>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</si>
  <si>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</si>
  <si>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</si>
  <si>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</si>
  <si>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</si>
  <si>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</si>
  <si>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</si>
  <si>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</si>
  <si>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</si>
  <si>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</si>
  <si>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</si>
  <si>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</si>
  <si>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</si>
  <si>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</si>
  <si>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</si>
  <si>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</si>
  <si>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</si>
  <si>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</si>
  <si>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</si>
  <si>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</si>
  <si>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</si>
  <si>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</si>
  <si>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</si>
  <si>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</si>
  <si>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</si>
  <si>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</si>
  <si>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</si>
  <si>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</si>
  <si>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</si>
  <si>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</si>
  <si>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</si>
  <si>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</si>
  <si>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</si>
  <si>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</si>
  <si>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</si>
  <si>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</si>
  <si>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</si>
  <si>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</si>
  <si>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</si>
  <si>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</si>
  <si>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</si>
  <si>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</si>
  <si>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</si>
  <si>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</si>
  <si>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</si>
  <si>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</si>
  <si>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</si>
  <si>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</si>
  <si>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</si>
  <si>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</si>
  <si>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</si>
  <si>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</si>
  <si>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</si>
  <si>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</si>
  <si>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</si>
  <si>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</si>
  <si>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</si>
  <si>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</si>
  <si>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</si>
  <si>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</si>
  <si>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</si>
  <si>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</si>
  <si>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</si>
  <si>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</si>
  <si>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</si>
  <si>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</si>
  <si>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</si>
  <si>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</si>
  <si>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</si>
  <si>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</si>
  <si>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</si>
  <si>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</si>
  <si>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</si>
  <si>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</si>
  <si>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</si>
  <si>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</si>
  <si>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</si>
  <si>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</si>
  <si>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</si>
  <si>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</si>
  <si>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</si>
  <si>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</si>
  <si>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</si>
  <si>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</si>
  <si>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</si>
  <si>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</si>
  <si>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</si>
  <si>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</si>
  <si>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</si>
  <si>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</si>
  <si>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</si>
  <si>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</si>
  <si>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</si>
  <si>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</si>
  <si>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</si>
  <si>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</si>
  <si>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</si>
  <si>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</si>
  <si>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</si>
  <si>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</si>
  <si>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</si>
  <si>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</si>
  <si>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</si>
  <si>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</si>
  <si>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</si>
  <si>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</si>
  <si>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</si>
  <si>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</si>
  <si>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</si>
  <si>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</si>
  <si>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</si>
  <si>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</si>
  <si>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</si>
  <si>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</si>
  <si>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</si>
  <si>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</si>
  <si>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</si>
  <si>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</si>
  <si>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</si>
  <si>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</si>
  <si>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</si>
  <si>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</si>
  <si>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</si>
  <si>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</si>
  <si>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</si>
  <si>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</si>
  <si>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</si>
  <si>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</si>
  <si>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</si>
  <si>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</si>
  <si>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</si>
  <si>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</si>
  <si>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</si>
  <si>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</si>
  <si>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</si>
  <si>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</si>
  <si>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</si>
  <si>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</si>
  <si>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</si>
  <si>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</si>
  <si>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</si>
  <si>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</si>
  <si>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</si>
  <si>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</si>
  <si>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</si>
  <si>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</si>
  <si>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</si>
  <si>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</si>
  <si>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</si>
  <si>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</si>
  <si>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</si>
  <si>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</si>
  <si>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</si>
  <si>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</si>
  <si>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</si>
  <si>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</si>
  <si>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</si>
  <si>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</si>
  <si>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</si>
  <si>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</si>
  <si>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</si>
  <si>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</si>
  <si>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</si>
  <si>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</si>
  <si>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</si>
  <si>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</si>
  <si>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</si>
  <si>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</si>
  <si>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</si>
  <si>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</si>
  <si>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</si>
  <si>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</si>
  <si>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</si>
  <si>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</si>
  <si>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</si>
  <si>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</si>
  <si>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</si>
  <si>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</si>
  <si>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</si>
  <si>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</si>
  <si>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</si>
  <si>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</si>
  <si>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</si>
  <si>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</si>
  <si>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</si>
  <si>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</si>
  <si>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</si>
  <si>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</si>
  <si>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</si>
  <si>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</si>
  <si>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</si>
  <si>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</si>
  <si>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</si>
  <si>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</si>
  <si>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</si>
  <si>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</si>
  <si>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</si>
  <si>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</si>
  <si>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</si>
  <si>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</si>
  <si>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</si>
  <si>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</si>
  <si>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</si>
  <si>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</si>
  <si>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</si>
  <si>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</si>
  <si>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</si>
  <si>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</si>
  <si>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</si>
  <si>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</si>
  <si>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</si>
  <si>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</si>
  <si>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</si>
  <si>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</si>
  <si>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</si>
  <si>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</si>
  <si>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</si>
  <si>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</si>
  <si>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</si>
  <si>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</si>
  <si>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</si>
  <si>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</si>
  <si>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</si>
  <si>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</si>
  <si>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</si>
  <si>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</si>
  <si>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</si>
  <si>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</si>
  <si>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</si>
  <si>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</si>
  <si>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</si>
  <si>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</si>
  <si>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</si>
  <si>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</si>
  <si>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</si>
  <si>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</si>
  <si>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</si>
  <si>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</si>
  <si>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</si>
  <si>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</si>
  <si>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</si>
  <si>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</si>
  <si>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</si>
  <si>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</si>
  <si>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</si>
  <si>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</si>
  <si>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</si>
  <si>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</si>
  <si>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</si>
  <si>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</si>
  <si>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</si>
  <si>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</si>
  <si>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</si>
  <si>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</si>
  <si>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</si>
  <si>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</si>
  <si>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</si>
  <si>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</si>
  <si>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</si>
  <si>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</si>
  <si>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</si>
  <si>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</si>
  <si>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</si>
  <si>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</si>
  <si>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</si>
  <si>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</si>
  <si>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</si>
  <si>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</si>
  <si>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</si>
  <si>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</si>
  <si>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</si>
  <si>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</si>
  <si>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</si>
  <si>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</si>
  <si>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</si>
  <si>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</si>
  <si>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</si>
  <si>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</si>
  <si>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</si>
  <si>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</si>
  <si>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</si>
  <si>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</si>
  <si>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</si>
  <si>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</si>
  <si>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</si>
  <si>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</si>
  <si>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</si>
  <si>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</si>
  <si>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</si>
  <si>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</si>
  <si>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</si>
  <si>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</si>
  <si>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</si>
  <si>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</si>
  <si>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</si>
  <si>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</si>
  <si>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</si>
  <si>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</si>
  <si>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</si>
  <si>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</si>
  <si>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</si>
  <si>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</si>
  <si>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</si>
  <si>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</si>
  <si>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</si>
  <si>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</si>
  <si>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</si>
  <si>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</si>
  <si>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</si>
  <si>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</si>
  <si>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</si>
  <si>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</si>
  <si>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</si>
  <si>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</si>
  <si>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</si>
  <si>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</si>
  <si>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</si>
  <si>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</si>
  <si>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</si>
  <si>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</si>
  <si>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</si>
  <si>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</si>
  <si>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</si>
  <si>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</si>
  <si>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</si>
  <si>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</si>
  <si>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</si>
  <si>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</si>
  <si>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</si>
  <si>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</si>
  <si>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</si>
  <si>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</si>
  <si>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</si>
  <si>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</si>
  <si>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</si>
  <si>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</si>
  <si>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</si>
  <si>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</si>
  <si>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</si>
  <si>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</si>
  <si>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</si>
  <si>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</si>
  <si>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</si>
  <si>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</si>
  <si>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</si>
  <si>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</si>
  <si>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</si>
  <si>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</si>
  <si>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</si>
  <si>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</si>
  <si>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</si>
  <si>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</si>
  <si>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</si>
  <si>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</si>
  <si>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</si>
  <si>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</si>
  <si>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</si>
  <si>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</si>
  <si>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</si>
  <si>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</si>
  <si>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</si>
  <si>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</si>
  <si>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</si>
  <si>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</si>
  <si>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</si>
  <si>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</si>
  <si>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</si>
  <si>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</si>
  <si>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</si>
  <si>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</si>
  <si>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</si>
  <si>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</si>
  <si>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</si>
  <si>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</si>
  <si>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</si>
  <si>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</si>
  <si>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</si>
  <si>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</si>
  <si>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</si>
  <si>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</si>
  <si>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</si>
  <si>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</si>
  <si>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</si>
  <si>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</si>
  <si>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</si>
  <si>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</si>
  <si>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</si>
  <si>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</si>
  <si>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</si>
  <si>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</si>
  <si>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</si>
  <si>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</si>
  <si>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</si>
  <si>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</si>
  <si>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</si>
  <si>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</si>
  <si>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</si>
  <si>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</si>
  <si>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</si>
  <si>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</si>
  <si>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</si>
  <si>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</si>
  <si>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</si>
  <si>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</si>
  <si>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</si>
  <si>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</si>
  <si>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</si>
  <si>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</si>
  <si>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</si>
  <si>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</si>
  <si>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</si>
  <si>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</si>
  <si>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</si>
  <si>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</si>
  <si>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</si>
  <si>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</si>
  <si>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</si>
  <si>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</si>
  <si>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</si>
  <si>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</si>
  <si>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</si>
  <si>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</si>
  <si>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</si>
  <si>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</si>
  <si>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</si>
  <si>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</si>
  <si>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</si>
  <si>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</si>
  <si>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</si>
  <si>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</si>
  <si>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</si>
  <si>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</si>
  <si>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</si>
  <si>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</si>
  <si>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</si>
  <si>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</si>
  <si>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</si>
  <si>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</si>
  <si>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</si>
  <si>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</si>
  <si>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</si>
  <si>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</si>
  <si>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</si>
  <si>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</si>
  <si>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</si>
  <si>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</si>
  <si>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</si>
  <si>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</si>
  <si>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</si>
  <si>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</si>
  <si>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</si>
  <si>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</si>
  <si>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</si>
  <si>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</si>
  <si>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</si>
  <si>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</si>
  <si>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</si>
  <si>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</si>
  <si>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</si>
  <si>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</si>
  <si>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</si>
  <si>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</si>
  <si>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</si>
  <si>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</si>
  <si>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</si>
  <si>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</si>
  <si>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</si>
  <si>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</si>
  <si>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</si>
  <si>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</si>
  <si>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</si>
  <si>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</si>
  <si>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</si>
  <si>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</si>
  <si>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</si>
  <si>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</si>
  <si>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</si>
  <si>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</si>
  <si>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</si>
  <si>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</si>
  <si>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</si>
  <si>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</si>
  <si>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</si>
  <si>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</si>
  <si>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</si>
  <si>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</si>
  <si>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</si>
  <si>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</si>
  <si>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</si>
  <si>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</si>
  <si>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</si>
  <si>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</si>
  <si>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</si>
  <si>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</si>
  <si>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</si>
  <si>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</si>
  <si>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</si>
  <si>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</si>
  <si>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</si>
  <si>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</si>
  <si>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</si>
  <si>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</si>
  <si>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</si>
  <si>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</si>
  <si>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</si>
  <si>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</si>
  <si>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</si>
  <si>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</si>
  <si>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</si>
  <si>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</si>
  <si>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</si>
  <si>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</si>
  <si>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</si>
  <si>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</si>
  <si>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</si>
  <si>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</si>
  <si>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</si>
  <si>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</si>
  <si>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</si>
  <si>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</si>
  <si>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</si>
  <si>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</si>
  <si>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</si>
  <si>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</si>
  <si>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</si>
  <si>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</si>
  <si>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</si>
  <si>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</si>
  <si>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</si>
  <si>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</si>
  <si>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</si>
  <si>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</si>
  <si>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</si>
  <si>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</si>
  <si>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</si>
  <si>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</si>
  <si>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</si>
  <si>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</si>
  <si>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</si>
  <si>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</si>
  <si>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</si>
  <si>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</si>
  <si>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</si>
  <si>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</si>
  <si>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</si>
  <si>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</si>
  <si>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</si>
  <si>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</si>
  <si>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</si>
  <si>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</si>
  <si>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</si>
  <si>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</si>
  <si>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</si>
  <si>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</si>
  <si>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</si>
  <si>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</si>
  <si>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</si>
  <si>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</si>
  <si>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</si>
  <si>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</si>
  <si>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</si>
  <si>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</si>
  <si>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</si>
  <si>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</si>
  <si>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</si>
  <si>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</si>
  <si>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</si>
  <si>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</si>
  <si>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</si>
  <si>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</si>
  <si>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</si>
  <si>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</si>
  <si>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</si>
  <si>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</si>
  <si>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</si>
  <si>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</si>
  <si>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</si>
  <si>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</si>
  <si>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</si>
  <si>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</si>
  <si>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</si>
  <si>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</si>
  <si>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</si>
  <si>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</si>
  <si>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</si>
  <si>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</si>
  <si>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</si>
  <si>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</si>
  <si>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</si>
  <si>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</si>
  <si>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</si>
  <si>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</si>
  <si>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</si>
  <si>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</si>
  <si>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</si>
  <si>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</si>
  <si>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</si>
  <si>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</si>
  <si>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</si>
  <si>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</si>
  <si>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</si>
  <si>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</si>
  <si>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</si>
  <si>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</si>
  <si>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</si>
  <si>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</si>
  <si>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</si>
  <si>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</si>
  <si>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</si>
  <si>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</si>
  <si>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</si>
  <si>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</si>
  <si>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</si>
  <si>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</si>
  <si>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</si>
  <si>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</si>
  <si>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</si>
  <si>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</si>
  <si>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</si>
  <si>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</si>
  <si>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</si>
  <si>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</si>
  <si>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</si>
  <si>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</si>
  <si>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</si>
  <si>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</si>
  <si>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</si>
  <si>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</si>
  <si>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</si>
  <si>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</si>
  <si>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</si>
  <si>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</si>
  <si>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</si>
  <si>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</si>
  <si>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</si>
  <si>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</si>
  <si>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</si>
  <si>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</si>
  <si>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</si>
  <si>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</si>
  <si>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</si>
  <si>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</si>
  <si>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</si>
  <si>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</si>
  <si>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</si>
  <si>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</si>
  <si>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</si>
  <si>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</si>
  <si>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</si>
  <si>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</si>
  <si>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</si>
  <si>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</si>
  <si>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</si>
  <si>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</si>
  <si>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</si>
  <si>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</si>
  <si>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</si>
  <si>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</si>
  <si>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</si>
  <si>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</si>
  <si>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</si>
  <si>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</si>
  <si>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</si>
  <si>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</si>
  <si>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</si>
  <si>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</si>
  <si>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</si>
  <si>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</si>
  <si>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</si>
  <si>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</si>
  <si>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</si>
  <si>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</si>
  <si>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</si>
  <si>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</si>
  <si>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</si>
  <si>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</si>
  <si>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</si>
  <si>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</si>
  <si>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</si>
  <si>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</si>
  <si>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</si>
  <si>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</si>
  <si>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</si>
  <si>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</si>
  <si>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</si>
  <si>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</si>
  <si>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</si>
  <si>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</si>
  <si>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</si>
  <si>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</si>
  <si>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</si>
  <si>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</si>
  <si>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</si>
  <si>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</si>
  <si>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</si>
  <si>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</si>
  <si>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</si>
  <si>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</si>
  <si>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</si>
  <si>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</si>
  <si>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</si>
  <si>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</si>
  <si>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</si>
  <si>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</si>
  <si>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</si>
  <si>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</si>
  <si>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</si>
  <si>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</si>
  <si>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</si>
  <si>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</si>
  <si>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</si>
  <si>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</si>
  <si>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</si>
  <si>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</si>
  <si>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</si>
  <si>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</si>
  <si>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</si>
  <si>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</si>
  <si>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</si>
  <si>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</si>
  <si>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</si>
  <si>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</si>
  <si>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</si>
  <si>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</si>
  <si>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</si>
  <si>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</si>
  <si>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</si>
  <si>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</si>
  <si>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</si>
  <si>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</si>
  <si>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</si>
  <si>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</si>
  <si>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</si>
  <si>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</si>
  <si>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</si>
  <si>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</si>
  <si>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</si>
  <si>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</si>
  <si>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</si>
  <si>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</si>
  <si>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</si>
  <si>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</si>
  <si>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</si>
  <si>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</si>
  <si>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</si>
  <si>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</si>
  <si>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</si>
  <si>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</si>
  <si>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</si>
  <si>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</si>
  <si>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</si>
  <si>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</si>
  <si>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</si>
  <si>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</si>
  <si>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</si>
  <si>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</si>
  <si>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</si>
  <si>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</si>
  <si>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</si>
  <si>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</si>
  <si>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</si>
  <si>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</si>
  <si>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</si>
  <si>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</si>
  <si>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</si>
  <si>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</si>
  <si>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</si>
  <si>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</si>
  <si>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</si>
  <si>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</si>
  <si>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</si>
  <si>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</si>
  <si>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</si>
  <si>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</si>
  <si>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</si>
  <si>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</si>
  <si>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</si>
  <si>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</si>
  <si>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</si>
  <si>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</si>
  <si>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</si>
  <si>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</si>
  <si>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</si>
  <si>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</si>
  <si>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</si>
  <si>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</si>
  <si>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</si>
  <si>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</si>
  <si>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</si>
  <si>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</si>
  <si>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</si>
  <si>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</si>
  <si>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</si>
  <si>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</si>
  <si>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</si>
  <si>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</si>
  <si>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</si>
  <si>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</si>
  <si>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</si>
  <si>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</si>
  <si>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</si>
  <si>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</si>
  <si>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</si>
  <si>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</si>
  <si>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</si>
  <si>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</si>
  <si>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</si>
  <si>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</si>
  <si>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</si>
  <si>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</si>
  <si>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</si>
  <si>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</si>
  <si>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</si>
  <si>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</si>
  <si>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</si>
  <si>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</si>
  <si>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</si>
  <si>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</si>
  <si>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</si>
  <si>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</si>
  <si>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</si>
  <si>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</si>
  <si>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</si>
  <si>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</si>
  <si>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</si>
  <si>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</si>
  <si>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</si>
  <si>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</si>
  <si>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</si>
  <si>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</si>
  <si>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</si>
  <si>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</si>
  <si>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</si>
  <si>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</si>
  <si>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</si>
  <si>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</si>
  <si>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</si>
  <si>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</si>
  <si>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</si>
  <si>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</si>
  <si>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</si>
  <si>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</si>
  <si>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</si>
  <si>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</si>
  <si>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</si>
  <si>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</si>
  <si>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</si>
  <si>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</si>
  <si>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</si>
  <si>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</si>
  <si>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</si>
  <si>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</si>
  <si>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</si>
  <si>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</si>
  <si>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</si>
  <si>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</si>
  <si>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</si>
  <si>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</si>
  <si>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</si>
  <si>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</si>
  <si>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</si>
  <si>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</si>
  <si>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</si>
  <si>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</si>
  <si>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</si>
  <si>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</si>
  <si>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</si>
  <si>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</si>
  <si>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</si>
  <si>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</si>
  <si>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</si>
  <si>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</si>
  <si>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</si>
  <si>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</si>
  <si>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</si>
  <si>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</si>
  <si>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</si>
  <si>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</si>
  <si>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</si>
  <si>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</si>
  <si>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</si>
  <si>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</si>
  <si>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</si>
  <si>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</si>
  <si>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</si>
  <si>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</si>
  <si>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</si>
  <si>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</si>
  <si>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</si>
  <si>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</si>
  <si>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</si>
  <si>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</si>
  <si>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</si>
  <si>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</si>
  <si>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</si>
  <si>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</si>
  <si>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</si>
  <si>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</si>
  <si>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</si>
  <si>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</si>
  <si>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</si>
  <si>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</si>
  <si>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</si>
  <si>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</si>
  <si>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</si>
  <si>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</si>
  <si>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</si>
  <si>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</si>
  <si>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</si>
  <si>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</si>
  <si>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</si>
  <si>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</si>
  <si>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</si>
  <si>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</si>
  <si>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</si>
  <si>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</si>
  <si>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</si>
  <si>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</si>
  <si>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</si>
  <si>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</si>
  <si>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</si>
  <si>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</si>
  <si>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</si>
  <si>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</si>
  <si>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</si>
  <si>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</si>
  <si>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</si>
  <si>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</si>
  <si>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</si>
  <si>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</si>
  <si>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</si>
  <si>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</si>
  <si>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</si>
  <si>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</si>
  <si>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</si>
  <si>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</si>
  <si>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</si>
  <si>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</si>
  <si>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</si>
  <si>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</si>
  <si>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</si>
  <si>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</si>
  <si>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</si>
  <si>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</si>
  <si>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</si>
  <si>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</si>
  <si>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</si>
  <si>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</si>
  <si>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</si>
  <si>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</si>
  <si>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</si>
  <si>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</si>
  <si>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</si>
  <si>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</si>
  <si>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</si>
  <si>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</si>
  <si>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</si>
  <si>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</si>
  <si>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</si>
  <si>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</si>
  <si>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</si>
  <si>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</si>
  <si>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</si>
  <si>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</si>
  <si>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</si>
  <si>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</si>
  <si>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</si>
  <si>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</si>
  <si>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</si>
  <si>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</si>
  <si>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</si>
  <si>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</si>
  <si>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</si>
  <si>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</si>
  <si>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</si>
  <si>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</si>
  <si>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</si>
  <si>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</si>
  <si>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</si>
  <si>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</si>
  <si>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</si>
  <si>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</si>
  <si>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</si>
  <si>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</si>
  <si>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</si>
  <si>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</si>
  <si>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</si>
  <si>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</si>
  <si>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</si>
  <si>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</si>
  <si>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</si>
  <si>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</si>
  <si>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</si>
  <si>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</si>
  <si>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</si>
  <si>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</si>
  <si>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</si>
  <si>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</si>
  <si>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</si>
  <si>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</si>
  <si>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</si>
  <si>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</si>
  <si>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</si>
  <si>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</si>
  <si>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</si>
  <si>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</si>
  <si>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</si>
  <si>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</si>
  <si>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</si>
  <si>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</si>
  <si>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</si>
  <si>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</si>
  <si>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</si>
  <si>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</si>
  <si>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</si>
  <si>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</si>
  <si>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</si>
  <si>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</si>
  <si>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</si>
  <si>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</si>
  <si>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</si>
  <si>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</si>
  <si>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</si>
  <si>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</si>
  <si>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</si>
  <si>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</si>
  <si>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</si>
  <si>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</si>
  <si>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</si>
  <si>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</si>
  <si>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</si>
  <si>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</si>
  <si>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</si>
  <si>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</si>
  <si>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</si>
  <si>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</si>
  <si>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</si>
  <si>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</si>
  <si>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</si>
  <si>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</si>
  <si>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</si>
  <si>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</si>
  <si>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</si>
  <si>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</si>
  <si>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</si>
  <si>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</si>
  <si>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</si>
  <si>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</si>
  <si>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</si>
  <si>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</si>
  <si>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</si>
  <si>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</si>
  <si>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</si>
  <si>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</si>
  <si>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</si>
  <si>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</si>
  <si>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</si>
  <si>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</si>
  <si>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</si>
  <si>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</si>
  <si>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</si>
  <si>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</si>
  <si>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</si>
  <si>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</si>
  <si>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</si>
  <si>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</si>
  <si>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</si>
  <si>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</si>
  <si>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</si>
  <si>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</si>
  <si>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</si>
  <si>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</si>
  <si>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</si>
  <si>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</si>
  <si>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</si>
  <si>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</si>
  <si>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</si>
  <si>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</si>
  <si>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</si>
  <si>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</si>
  <si>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</si>
  <si>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</si>
  <si>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</si>
  <si>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</si>
  <si>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</si>
  <si>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</si>
  <si>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</si>
  <si>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</si>
  <si>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</si>
  <si>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</si>
  <si>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</si>
  <si>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</si>
  <si>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</si>
  <si>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</si>
  <si>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</si>
  <si>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</si>
  <si>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</si>
  <si>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</si>
  <si>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</si>
  <si>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</si>
  <si>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</si>
  <si>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</si>
  <si>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</si>
  <si>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</si>
  <si>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</si>
  <si>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</si>
  <si>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</si>
  <si>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</si>
  <si>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</si>
  <si>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</si>
  <si>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</si>
  <si>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</si>
  <si>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</si>
  <si>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</si>
  <si>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</si>
  <si>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</si>
  <si>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</si>
  <si>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</si>
  <si>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</si>
  <si>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</si>
  <si>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</si>
  <si>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</si>
  <si>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</si>
  <si>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</si>
  <si>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</si>
  <si>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</si>
  <si>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</si>
  <si>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</si>
  <si>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</si>
  <si>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</si>
  <si>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</si>
  <si>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</si>
  <si>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</si>
  <si>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</si>
  <si>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</si>
  <si>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</si>
  <si>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</si>
  <si>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</si>
  <si>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</si>
  <si>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</si>
  <si>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</si>
  <si>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</si>
  <si>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</si>
  <si>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</si>
  <si>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</si>
  <si>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</si>
  <si>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</si>
  <si>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</si>
  <si>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</si>
  <si>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</si>
  <si>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</si>
  <si>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</si>
  <si>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</si>
  <si>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</si>
  <si>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</si>
  <si>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</si>
  <si>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</si>
  <si>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</si>
  <si>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</si>
  <si>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</si>
  <si>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</si>
  <si>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</si>
  <si>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</si>
  <si>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</si>
  <si>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</si>
  <si>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</si>
  <si>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</si>
  <si>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</si>
  <si>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</si>
  <si>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</si>
  <si>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</si>
  <si>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</si>
  <si>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</si>
  <si>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</si>
  <si>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</si>
  <si>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</si>
  <si>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</si>
  <si>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</si>
  <si>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</si>
  <si>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</si>
  <si>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</si>
  <si>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</si>
  <si>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</si>
  <si>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</si>
  <si>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</si>
  <si>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</si>
  <si>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</si>
  <si>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</si>
  <si>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</si>
  <si>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</si>
  <si>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</si>
  <si>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</si>
  <si>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</si>
  <si>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</si>
  <si>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</si>
  <si>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</si>
  <si>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</si>
  <si>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</si>
  <si>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</si>
  <si>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</si>
  <si>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</si>
  <si>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</si>
  <si>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</si>
  <si>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</si>
  <si>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</si>
  <si>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</si>
  <si>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</si>
  <si>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</si>
  <si>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</si>
  <si>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</si>
  <si>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</si>
  <si>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</si>
  <si>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</si>
  <si>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</si>
  <si>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</si>
  <si>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</si>
  <si>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</si>
  <si>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</si>
  <si>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</si>
  <si>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</si>
  <si>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</si>
  <si>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</si>
  <si>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</si>
  <si>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</si>
  <si>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</si>
  <si>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</si>
  <si>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</si>
  <si>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</si>
  <si>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</si>
  <si>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</si>
  <si>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</si>
  <si>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</si>
  <si>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</si>
  <si>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</si>
  <si>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</si>
  <si>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</si>
  <si>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</si>
  <si>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</si>
  <si>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</si>
  <si>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</si>
  <si>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</si>
  <si>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</si>
  <si>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</si>
  <si>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</si>
  <si>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</si>
  <si>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</si>
  <si>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</si>
  <si>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</si>
  <si>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</si>
  <si>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</si>
  <si>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</si>
  <si>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</si>
  <si>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</si>
  <si>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</si>
  <si>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</si>
  <si>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</si>
  <si>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</si>
  <si>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</si>
  <si>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</si>
  <si>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</si>
  <si>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</si>
  <si>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</si>
  <si>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</si>
  <si>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</si>
  <si>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</si>
  <si>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</si>
  <si>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</si>
  <si>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</si>
  <si>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</si>
  <si>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</si>
  <si>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</si>
  <si>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</si>
  <si>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</si>
  <si>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</si>
  <si>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</si>
  <si>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</si>
  <si>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</si>
  <si>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</si>
  <si>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</si>
  <si>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</si>
  <si>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</si>
  <si>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</si>
  <si>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</si>
  <si>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</si>
  <si>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</si>
  <si>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</si>
  <si>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</si>
  <si>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</si>
  <si>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</si>
  <si>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</si>
  <si>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</si>
  <si>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</si>
  <si>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</si>
  <si>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</si>
  <si>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</si>
  <si>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</si>
  <si>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</si>
  <si>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</si>
  <si>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</si>
  <si>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</si>
  <si>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</si>
  <si>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</si>
  <si>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</si>
  <si>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</si>
  <si>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</si>
  <si>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</si>
  <si>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</si>
  <si>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</si>
  <si>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</si>
  <si>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</si>
  <si>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</si>
  <si>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</si>
  <si>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</si>
  <si>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</si>
  <si>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</si>
  <si>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</si>
  <si>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</si>
  <si>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</si>
  <si>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</si>
  <si>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</si>
  <si>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</si>
  <si>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</si>
  <si>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</si>
  <si>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</si>
  <si>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</si>
  <si>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</si>
  <si>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</si>
  <si>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</si>
  <si>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</si>
  <si>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</si>
  <si>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</si>
  <si>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</si>
  <si>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</si>
  <si>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</si>
  <si>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</si>
  <si>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</si>
  <si>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</si>
  <si>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</si>
  <si>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</si>
  <si>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</si>
  <si>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</si>
  <si>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</si>
  <si>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</si>
  <si>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</si>
  <si>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</si>
  <si>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</si>
  <si>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</si>
  <si>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</si>
  <si>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</si>
  <si>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</si>
  <si>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</si>
  <si>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</si>
  <si>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</si>
  <si>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</si>
  <si>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</si>
  <si>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</si>
  <si>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</si>
  <si>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</si>
  <si>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</si>
  <si>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</si>
  <si>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</si>
  <si>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</si>
  <si>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</si>
  <si>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</si>
  <si>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</si>
  <si>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</si>
  <si>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</si>
  <si>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</si>
  <si>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</si>
  <si>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</si>
  <si>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</si>
  <si>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</si>
  <si>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</si>
  <si>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</si>
  <si>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</si>
  <si>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</si>
  <si>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</si>
  <si>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</si>
  <si>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</si>
  <si>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</si>
  <si>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</si>
  <si>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</si>
  <si>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</si>
  <si>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</si>
  <si>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</si>
  <si>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</si>
  <si>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</si>
  <si>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</si>
  <si>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</si>
  <si>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</si>
  <si>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</si>
  <si>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</si>
  <si>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</si>
  <si>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</si>
  <si>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</si>
  <si>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</si>
  <si>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</si>
  <si>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</si>
  <si>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</si>
  <si>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</si>
  <si>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</si>
  <si>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</si>
  <si>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</si>
  <si>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</si>
  <si>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</si>
  <si>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</si>
  <si>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</si>
  <si>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</si>
  <si>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</si>
  <si>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</si>
  <si>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</si>
  <si>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</si>
  <si>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</si>
  <si>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</si>
  <si>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</si>
  <si>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</si>
  <si>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</si>
  <si>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</si>
  <si>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</si>
  <si>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</si>
  <si>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</si>
  <si>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</si>
  <si>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</si>
  <si>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</si>
  <si>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</si>
  <si>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</si>
  <si>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</si>
  <si>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</si>
  <si>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</si>
  <si>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</si>
  <si>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</si>
  <si>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</si>
  <si>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</si>
  <si>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</si>
  <si>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</si>
  <si>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</si>
  <si>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</si>
  <si>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</si>
  <si>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</si>
  <si>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</si>
  <si>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</si>
  <si>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</si>
  <si>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</si>
  <si>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</si>
  <si>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</si>
  <si>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</si>
  <si>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</si>
  <si>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</si>
  <si>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</si>
  <si>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</si>
  <si>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</si>
  <si>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</si>
  <si>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</si>
  <si>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</si>
  <si>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</si>
  <si>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</si>
  <si>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</si>
  <si>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</si>
  <si>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</si>
  <si>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</si>
  <si>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</si>
  <si>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</si>
  <si>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</si>
  <si>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</si>
  <si>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</si>
  <si>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</si>
  <si>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</si>
  <si>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</si>
  <si>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</si>
  <si>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</si>
  <si>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</si>
  <si>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</si>
  <si>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</si>
  <si>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</si>
  <si>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</si>
  <si>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</si>
  <si>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</si>
  <si>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</si>
  <si>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</si>
  <si>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</si>
  <si>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</si>
  <si>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</si>
  <si>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</si>
  <si>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</si>
  <si>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</si>
  <si>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</si>
  <si>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</si>
  <si>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</si>
  <si>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</si>
  <si>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</si>
  <si>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</si>
  <si>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</si>
  <si>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</si>
  <si>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</si>
  <si>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</si>
  <si>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</si>
  <si>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</si>
  <si>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</si>
  <si>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</si>
  <si>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</si>
  <si>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</si>
  <si>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</si>
  <si>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</si>
  <si>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</si>
  <si>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</si>
  <si>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</si>
  <si>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</si>
  <si>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</si>
  <si>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</si>
  <si>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</si>
  <si>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</si>
  <si>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</si>
  <si>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</si>
  <si>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</si>
  <si>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</si>
  <si>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</si>
  <si>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</si>
  <si>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</si>
  <si>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</si>
  <si>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</si>
  <si>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</si>
  <si>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</si>
  <si>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</si>
  <si>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</si>
  <si>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</si>
  <si>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</si>
  <si>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</si>
  <si>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</si>
  <si>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</si>
  <si>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</si>
  <si>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</si>
  <si>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</si>
  <si>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</si>
  <si>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</si>
  <si>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</si>
  <si>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</si>
  <si>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</si>
  <si>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</si>
  <si>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</si>
  <si>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</si>
  <si>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</si>
  <si>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</si>
  <si>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</si>
  <si>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</si>
  <si>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</si>
  <si>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</si>
  <si>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</si>
  <si>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</si>
  <si>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</si>
  <si>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</si>
  <si>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</si>
  <si>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</si>
  <si>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</si>
  <si>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</si>
  <si>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</si>
  <si>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</si>
  <si>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</si>
  <si>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</si>
  <si>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</si>
  <si>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</si>
  <si>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</si>
  <si>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</si>
  <si>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</si>
  <si>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</si>
  <si>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</si>
  <si>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</si>
  <si>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</si>
  <si>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</si>
  <si>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</si>
  <si>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</si>
  <si>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</si>
  <si>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</si>
  <si>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</si>
  <si>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</si>
  <si>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</si>
  <si>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</si>
  <si>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</si>
  <si>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</si>
  <si>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</si>
  <si>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</si>
  <si>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</si>
  <si>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</si>
  <si>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</si>
  <si>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</si>
  <si>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</si>
  <si>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</si>
  <si>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</si>
  <si>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</si>
  <si>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</si>
  <si>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</si>
  <si>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</si>
  <si>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</si>
  <si>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</si>
  <si>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</si>
  <si>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</si>
  <si>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</si>
  <si>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</si>
  <si>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</si>
  <si>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</si>
  <si>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</si>
  <si>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</si>
  <si>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</si>
  <si>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</si>
  <si>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</si>
  <si>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</si>
  <si>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</si>
  <si>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</si>
  <si>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</si>
  <si>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</si>
  <si>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</si>
  <si>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</si>
  <si>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</si>
  <si>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</si>
  <si>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</si>
  <si>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</si>
  <si>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</si>
  <si>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</si>
  <si>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</si>
  <si>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</si>
  <si>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</si>
  <si>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</si>
  <si>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</si>
  <si>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</si>
  <si>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</si>
  <si>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</si>
  <si>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</si>
  <si>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</si>
  <si>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</si>
  <si>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</si>
  <si>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</si>
  <si>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</si>
  <si>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</si>
  <si>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</si>
  <si>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</si>
  <si>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</si>
  <si>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</si>
  <si>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</si>
  <si>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</si>
  <si>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</si>
  <si>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</si>
  <si>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</si>
  <si>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</si>
  <si>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</si>
  <si>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</si>
  <si>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</si>
  <si>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</si>
  <si>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</si>
  <si>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</si>
  <si>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</si>
  <si>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</si>
  <si>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</si>
  <si>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</si>
  <si>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</si>
  <si>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</si>
  <si>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</si>
  <si>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</si>
  <si>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</si>
  <si>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</si>
  <si>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</si>
  <si>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</si>
  <si>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</si>
  <si>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</si>
  <si>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</si>
  <si>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</si>
  <si>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</si>
  <si>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</si>
  <si>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</si>
  <si>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</si>
  <si>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</si>
  <si>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</si>
  <si>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</si>
  <si>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</si>
  <si>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</si>
  <si>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</si>
  <si>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</si>
  <si>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</si>
  <si>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</si>
  <si>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</si>
  <si>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</si>
  <si>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</si>
  <si>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</si>
  <si>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</si>
  <si>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</si>
  <si>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</si>
  <si>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</si>
  <si>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</si>
  <si>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</si>
  <si>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</si>
  <si>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</si>
  <si>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</si>
  <si>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</si>
  <si>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</si>
  <si>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</si>
  <si>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</si>
  <si>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</si>
  <si>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</si>
  <si>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</si>
  <si>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</si>
  <si>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</si>
  <si>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</si>
  <si>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</si>
  <si>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</si>
  <si>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</si>
  <si>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</si>
  <si>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</si>
  <si>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</si>
  <si>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</si>
  <si>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</si>
  <si>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</si>
  <si>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</si>
  <si>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</si>
  <si>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</si>
  <si>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</si>
  <si>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</si>
  <si>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</si>
  <si>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</si>
  <si>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</si>
  <si>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</si>
  <si>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</si>
  <si>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</si>
  <si>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</si>
  <si>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</si>
  <si>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</si>
  <si>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</si>
  <si>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</si>
  <si>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</si>
  <si>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</si>
  <si>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</si>
  <si>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</si>
  <si>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</si>
  <si>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</si>
  <si>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</si>
  <si>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</si>
  <si>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</si>
  <si>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</si>
  <si>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</si>
  <si>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</si>
  <si>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</si>
  <si>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</si>
  <si>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</si>
  <si>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</si>
  <si>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</si>
  <si>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</si>
  <si>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</si>
  <si>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</si>
  <si>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</si>
  <si>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</si>
  <si>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</si>
  <si>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</si>
  <si>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</si>
  <si>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</si>
  <si>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</si>
  <si>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</si>
  <si>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</si>
  <si>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</si>
  <si>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</si>
  <si>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</si>
  <si>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</si>
  <si>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</si>
  <si>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</si>
  <si>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</si>
  <si>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</si>
  <si>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</si>
  <si>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</si>
  <si>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</si>
  <si>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</si>
  <si>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</si>
  <si>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</si>
  <si>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</si>
  <si>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</si>
  <si>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</si>
  <si>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</si>
  <si>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</si>
  <si>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</si>
  <si>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</si>
  <si>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</si>
  <si>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</si>
  <si>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</si>
  <si>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</si>
  <si>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</si>
  <si>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</si>
  <si>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</si>
  <si>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</si>
  <si>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</si>
  <si>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</si>
  <si>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</si>
  <si>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</si>
  <si>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</si>
  <si>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</si>
  <si>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</si>
  <si>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</si>
  <si>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</si>
  <si>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</si>
  <si>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</si>
  <si>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</si>
  <si>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</si>
  <si>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</si>
  <si>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</si>
  <si>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</si>
  <si>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</si>
  <si>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</si>
  <si>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</si>
  <si>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</si>
  <si>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</si>
  <si>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</si>
  <si>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</si>
  <si>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</si>
  <si>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</si>
  <si>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</si>
  <si>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</si>
  <si>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</si>
  <si>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</si>
  <si>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</si>
  <si>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</si>
  <si>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</si>
  <si>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</si>
  <si>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</si>
  <si>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</si>
  <si>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</si>
  <si>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</si>
  <si>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</si>
  <si>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</si>
  <si>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</si>
  <si>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</si>
  <si>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</si>
  <si>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</si>
  <si>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</si>
  <si>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</si>
  <si>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</si>
  <si>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</si>
  <si>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</si>
  <si>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</si>
  <si>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</si>
  <si>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</si>
  <si>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</si>
  <si>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</si>
  <si>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</si>
  <si>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</si>
  <si>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</si>
  <si>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</si>
  <si>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</si>
  <si>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</si>
  <si>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</si>
  <si>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</si>
  <si>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</si>
  <si>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</si>
  <si>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</si>
  <si>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</si>
  <si>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</si>
  <si>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</si>
  <si>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</si>
  <si>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</si>
  <si>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</si>
  <si>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</si>
  <si>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</si>
  <si>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</si>
  <si>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</si>
  <si>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</si>
  <si>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</si>
  <si>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</si>
  <si>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</si>
  <si>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</si>
  <si>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</si>
  <si>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</si>
  <si>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</si>
  <si>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</si>
  <si>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</si>
  <si>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</si>
  <si>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</si>
  <si>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</si>
  <si>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</si>
  <si>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</si>
  <si>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</si>
  <si>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</si>
  <si>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</si>
  <si>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</si>
  <si>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</si>
  <si>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</si>
  <si>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</si>
  <si>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</si>
  <si>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</si>
  <si>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</si>
  <si>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</si>
  <si>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</si>
  <si>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</si>
  <si>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</si>
  <si>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</si>
  <si>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</si>
  <si>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</si>
  <si>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</si>
  <si>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</si>
  <si>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</si>
  <si>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</si>
  <si>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</si>
  <si>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</si>
  <si>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</si>
  <si>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</si>
  <si>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</si>
  <si>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</si>
  <si>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</si>
  <si>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</si>
  <si>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</si>
  <si>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</si>
  <si>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</si>
  <si>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</si>
  <si>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</si>
  <si>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</si>
  <si>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</si>
  <si>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</si>
  <si>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</si>
  <si>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</si>
  <si>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</si>
  <si>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</si>
  <si>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</si>
  <si>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</si>
  <si>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</si>
  <si>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</si>
  <si>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</si>
  <si>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</si>
  <si>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</si>
  <si>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</si>
  <si>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</si>
  <si>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</si>
  <si>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</si>
  <si>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</si>
  <si>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</si>
  <si>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</si>
  <si>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</si>
  <si>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</si>
  <si>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</si>
  <si>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</si>
  <si>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</si>
  <si>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</si>
  <si>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</si>
  <si>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</si>
  <si>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</si>
  <si>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</si>
  <si>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</si>
  <si>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</si>
  <si>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</si>
  <si>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</si>
  <si>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</si>
  <si>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</si>
  <si>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</si>
  <si>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</si>
  <si>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</si>
  <si>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</si>
  <si>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</si>
  <si>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</si>
  <si>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</si>
  <si>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</si>
  <si>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</si>
  <si>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</si>
  <si>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</si>
  <si>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</si>
  <si>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</si>
  <si>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</si>
  <si>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</si>
  <si>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</si>
  <si>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</si>
  <si>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</si>
  <si>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</si>
  <si>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</si>
  <si>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</si>
  <si>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</si>
  <si>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</si>
  <si>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</si>
  <si>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</si>
  <si>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</si>
  <si>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</si>
  <si>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</si>
  <si>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</si>
  <si>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</si>
  <si>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</si>
  <si>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</si>
  <si>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</si>
  <si>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</si>
  <si>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</si>
  <si>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</si>
  <si>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</si>
  <si>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</si>
  <si>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</si>
  <si>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</si>
  <si>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</si>
  <si>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</si>
  <si>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</si>
  <si>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</si>
  <si>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</si>
  <si>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</si>
  <si>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</si>
  <si>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</si>
  <si>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</si>
  <si>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</si>
  <si>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</si>
  <si>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</si>
  <si>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</si>
  <si>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</si>
  <si>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</si>
  <si>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</si>
  <si>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</si>
  <si>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</si>
  <si>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</si>
  <si>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</si>
  <si>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</si>
  <si>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</si>
  <si>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</si>
  <si>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</si>
  <si>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</si>
  <si>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</si>
  <si>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</si>
  <si>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</si>
  <si>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</si>
  <si>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</si>
  <si>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</si>
  <si>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</si>
  <si>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</si>
  <si>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</si>
  <si>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</si>
  <si>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</si>
  <si>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</si>
  <si>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</si>
  <si>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</si>
  <si>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</si>
  <si>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</si>
  <si>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</si>
  <si>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</si>
  <si>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</si>
  <si>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</si>
  <si>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</si>
  <si>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</si>
  <si>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</si>
  <si>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</si>
  <si>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</si>
  <si>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</si>
  <si>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</si>
  <si>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</si>
  <si>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</si>
  <si>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</si>
  <si>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</si>
  <si>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</si>
  <si>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</si>
  <si>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</si>
  <si>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</si>
  <si>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</si>
  <si>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</si>
  <si>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</si>
  <si>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</si>
  <si>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</si>
  <si>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</si>
  <si>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</si>
  <si>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</si>
  <si>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</si>
  <si>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</si>
  <si>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</si>
  <si>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</si>
  <si>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</si>
  <si>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</si>
  <si>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</si>
  <si>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</si>
  <si>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</si>
  <si>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</si>
  <si>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</si>
  <si>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</si>
  <si>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</si>
  <si>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</si>
  <si>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</si>
  <si>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</si>
  <si>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</si>
  <si>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</si>
  <si>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</si>
  <si>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</si>
  <si>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</si>
  <si>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</si>
  <si>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</si>
  <si>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</si>
  <si>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</si>
  <si>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</si>
  <si>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</si>
  <si>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</si>
  <si>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</si>
  <si>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</si>
  <si>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</si>
  <si>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</si>
  <si>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</si>
  <si>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</si>
  <si>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</si>
  <si>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</si>
  <si>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</si>
  <si>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</si>
  <si>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</si>
  <si>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</si>
  <si>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</si>
  <si>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</si>
  <si>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</si>
  <si>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</si>
  <si>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</si>
  <si>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</si>
  <si>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</si>
  <si>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</si>
  <si>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</si>
  <si>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</si>
  <si>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</si>
  <si>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</si>
  <si>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</si>
  <si>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</si>
  <si>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</si>
  <si>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</si>
  <si>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</si>
  <si>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</si>
  <si>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</si>
  <si>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</si>
  <si>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</si>
  <si>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</si>
  <si>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</si>
  <si>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</si>
  <si>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</si>
  <si>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</si>
  <si>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</si>
  <si>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</si>
  <si>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</si>
  <si>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</si>
  <si>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</si>
  <si>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</si>
  <si>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</si>
  <si>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</si>
  <si>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</si>
  <si>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</si>
  <si>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</si>
  <si>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</si>
  <si>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</si>
  <si>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</si>
  <si>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</si>
  <si>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</si>
  <si>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</si>
  <si>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</si>
  <si>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</si>
  <si>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</si>
  <si>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</si>
  <si>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</si>
  <si>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</si>
  <si>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</si>
  <si>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</si>
  <si>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</si>
  <si>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</si>
  <si>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</si>
  <si>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</si>
  <si>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</si>
  <si>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</si>
  <si>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</si>
  <si>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</si>
  <si>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</si>
  <si>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</si>
  <si>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</si>
  <si>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</si>
  <si>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</si>
  <si>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</si>
  <si>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</si>
  <si>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</si>
  <si>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</si>
  <si>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</si>
  <si>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</si>
  <si>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</si>
  <si>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</si>
  <si>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</si>
  <si>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</si>
  <si>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</si>
  <si>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</si>
  <si>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</si>
  <si>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</si>
  <si>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</si>
  <si>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</si>
  <si>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</si>
  <si>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</si>
  <si>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</si>
  <si>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</si>
  <si>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</si>
  <si>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</si>
  <si>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</si>
  <si>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</si>
  <si>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</si>
  <si>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</si>
  <si>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</si>
  <si>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</si>
  <si>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</si>
  <si>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</si>
  <si>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</si>
  <si>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</si>
  <si>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</si>
  <si>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</si>
  <si>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</si>
  <si>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</si>
  <si>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</si>
  <si>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</si>
  <si>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</si>
  <si>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</si>
  <si>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</si>
  <si>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</si>
  <si>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</si>
  <si>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</si>
  <si>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</si>
  <si>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</si>
  <si>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</si>
  <si>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</si>
  <si>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</si>
  <si>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</si>
  <si>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</si>
  <si>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</si>
  <si>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</si>
  <si>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</si>
  <si>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</si>
  <si>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</si>
  <si>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</si>
  <si>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</si>
  <si>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</si>
  <si>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</si>
  <si>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</si>
  <si>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</si>
  <si>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</si>
  <si>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</si>
  <si>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</si>
  <si>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</si>
  <si>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</si>
  <si>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</si>
  <si>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</si>
  <si>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</si>
  <si>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</si>
  <si>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</si>
  <si>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</si>
  <si>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</si>
  <si>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</si>
  <si>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</si>
  <si>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</si>
  <si>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</si>
  <si>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</si>
  <si>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</si>
  <si>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</si>
  <si>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</si>
  <si>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</si>
  <si>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</si>
  <si>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</si>
  <si>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</si>
  <si>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</si>
  <si>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</si>
  <si>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</si>
  <si>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</si>
  <si>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</si>
  <si>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</si>
  <si>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</si>
  <si>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</si>
  <si>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</si>
  <si>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</si>
  <si>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</si>
  <si>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</si>
  <si>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</si>
  <si>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</si>
  <si>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</si>
  <si>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</si>
  <si>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</si>
  <si>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</si>
  <si>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</si>
  <si>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</si>
  <si>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</si>
  <si>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</si>
  <si>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</si>
  <si>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</si>
  <si>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</si>
  <si>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</si>
  <si>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</si>
  <si>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</si>
  <si>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</si>
  <si>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</si>
  <si>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</si>
  <si>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</si>
  <si>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</si>
  <si>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</si>
  <si>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</si>
  <si>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</si>
  <si>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</si>
  <si>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</si>
  <si>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</si>
  <si>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</si>
  <si>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</si>
  <si>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</si>
  <si>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</si>
  <si>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</si>
  <si>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</si>
  <si>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</si>
  <si>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</si>
  <si>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</si>
  <si>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</si>
  <si>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</si>
  <si>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</si>
  <si>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</si>
  <si>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</si>
  <si>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</si>
  <si>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</si>
  <si>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</si>
  <si>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</si>
  <si>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</si>
  <si>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</si>
  <si>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</si>
  <si>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</si>
  <si>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</si>
  <si>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</si>
  <si>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</si>
  <si>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</si>
  <si>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</si>
  <si>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</si>
  <si>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</si>
  <si>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</si>
  <si>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</si>
  <si>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</si>
  <si>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</si>
  <si>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</si>
  <si>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</si>
  <si>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</si>
  <si>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</si>
  <si>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</si>
  <si>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</si>
  <si>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</si>
  <si>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</si>
  <si>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</si>
  <si>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</si>
  <si>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</si>
  <si>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</si>
  <si>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</si>
  <si>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</si>
  <si>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</si>
  <si>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</si>
  <si>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</si>
  <si>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</si>
  <si>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</si>
  <si>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</si>
  <si>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</si>
  <si>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</si>
  <si>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</si>
  <si>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</si>
  <si>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</si>
  <si>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</si>
  <si>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</si>
  <si>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</si>
  <si>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</si>
  <si>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</si>
  <si>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</si>
  <si>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</si>
  <si>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</si>
  <si>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</si>
  <si>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</si>
  <si>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</si>
  <si>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</si>
  <si>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</si>
  <si>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</si>
  <si>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</si>
  <si>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</si>
  <si>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</si>
  <si>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</si>
  <si>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</si>
  <si>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</si>
  <si>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</si>
  <si>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</si>
  <si>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</si>
  <si>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</si>
  <si>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</si>
  <si>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</si>
  <si>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</si>
  <si>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</si>
  <si>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</si>
  <si>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</si>
  <si>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</si>
  <si>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</si>
  <si>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</si>
  <si>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</si>
  <si>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</si>
  <si>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</si>
  <si>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</si>
  <si>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</si>
  <si>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</si>
  <si>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</si>
  <si>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</si>
  <si>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</si>
  <si>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</si>
  <si>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</si>
  <si>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</si>
  <si>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</si>
  <si>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</si>
  <si>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</si>
  <si>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</si>
  <si>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</si>
  <si>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</si>
  <si>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</si>
  <si>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</si>
  <si>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</si>
  <si>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</si>
  <si>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</si>
  <si>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</si>
  <si>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</si>
  <si>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</si>
  <si>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</si>
  <si>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</si>
  <si>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</si>
  <si>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</si>
  <si>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</si>
  <si>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</si>
  <si>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</si>
  <si>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</si>
  <si>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</si>
  <si>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</si>
  <si>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</si>
  <si>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</si>
  <si>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</si>
  <si>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</si>
  <si>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</si>
  <si>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</si>
  <si>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</si>
  <si>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</si>
  <si>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</si>
  <si>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</si>
  <si>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</si>
  <si>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</si>
  <si>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</si>
  <si>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</si>
  <si>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</si>
  <si>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</si>
  <si>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</si>
  <si>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</si>
  <si>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</si>
  <si>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</si>
  <si>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</si>
  <si>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</si>
  <si>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</si>
  <si>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</si>
  <si>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</si>
  <si>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</si>
  <si>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</si>
  <si>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</si>
  <si>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</si>
  <si>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</si>
  <si>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</si>
  <si>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</si>
  <si>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</si>
  <si>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</si>
  <si>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</si>
  <si>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</si>
  <si>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</si>
  <si>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</si>
  <si>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</si>
  <si>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</si>
  <si>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</si>
  <si>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</si>
  <si>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</si>
  <si>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</si>
  <si>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</si>
  <si>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</si>
  <si>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</si>
  <si>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</si>
  <si>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</si>
  <si>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</si>
  <si>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</si>
  <si>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</si>
  <si>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</si>
  <si>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</si>
  <si>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</si>
  <si>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</si>
  <si>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</si>
  <si>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</si>
  <si>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</si>
  <si>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</si>
  <si>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</si>
  <si>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</si>
  <si>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</si>
  <si>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</si>
  <si>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</si>
  <si>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</si>
  <si>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</si>
  <si>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</si>
  <si>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</si>
  <si>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</si>
  <si>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</si>
  <si>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</si>
  <si>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</si>
  <si>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</si>
  <si>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</si>
  <si>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</si>
  <si>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</si>
  <si>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</si>
  <si>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</si>
  <si>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</si>
  <si>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</si>
  <si>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</si>
  <si>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</si>
  <si>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</si>
  <si>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</si>
  <si>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</si>
  <si>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</si>
  <si>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</si>
  <si>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</si>
  <si>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</si>
  <si>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</si>
  <si>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</si>
  <si>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</si>
  <si>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</si>
  <si>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</si>
  <si>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</si>
  <si>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</si>
  <si>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</si>
  <si>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</si>
  <si>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</si>
  <si>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</si>
  <si>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</si>
  <si>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</si>
  <si>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</si>
  <si>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</si>
  <si>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</si>
  <si>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</si>
  <si>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</si>
  <si>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</si>
  <si>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</si>
  <si>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</si>
  <si>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</si>
  <si>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</si>
  <si>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</si>
  <si>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</si>
  <si>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</si>
  <si>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</si>
  <si>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</si>
  <si>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</si>
  <si>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</si>
  <si>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</si>
  <si>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</si>
  <si>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</si>
  <si>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</si>
  <si>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</si>
  <si>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</si>
  <si>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</si>
  <si>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</si>
  <si>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</si>
  <si>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</si>
  <si>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</si>
  <si>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</si>
  <si>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</si>
  <si>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</si>
  <si>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</si>
  <si>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</si>
  <si>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</si>
  <si>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</si>
  <si>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</si>
  <si>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</si>
  <si>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</si>
  <si>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</si>
  <si>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</si>
  <si>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</si>
  <si>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</si>
  <si>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</si>
  <si>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</si>
  <si>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</si>
  <si>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</si>
  <si>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</si>
  <si>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</si>
  <si>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</si>
  <si>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</si>
  <si>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</si>
  <si>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</si>
  <si>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</si>
  <si>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</si>
  <si>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</si>
  <si>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</si>
  <si>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</si>
  <si>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</si>
  <si>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</si>
  <si>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</si>
  <si>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</si>
  <si>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</si>
  <si>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</si>
  <si>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</si>
  <si>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</si>
  <si>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</si>
  <si>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</si>
  <si>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</si>
  <si>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</si>
  <si>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</si>
  <si>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</si>
  <si>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</si>
  <si>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</si>
  <si>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</si>
  <si>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</si>
  <si>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</si>
  <si>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</si>
  <si>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</si>
  <si>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</si>
  <si>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</si>
  <si>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</si>
  <si>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</si>
  <si>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</si>
  <si>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</si>
  <si>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</si>
  <si>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</si>
  <si>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</si>
  <si>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</si>
  <si>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</si>
  <si>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</si>
  <si>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</si>
  <si>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</si>
  <si>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</si>
  <si>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</si>
  <si>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</si>
  <si>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</si>
  <si>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</si>
  <si>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</si>
  <si>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</si>
  <si>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</si>
  <si>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</si>
  <si>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</si>
  <si>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</si>
  <si>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</si>
  <si>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</si>
  <si>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</si>
  <si>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</si>
  <si>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</si>
  <si>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</si>
  <si>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</si>
  <si>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</si>
  <si>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</si>
  <si>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</si>
  <si>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</si>
  <si>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</si>
  <si>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</si>
  <si>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</si>
  <si>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</si>
  <si>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</si>
  <si>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</si>
  <si>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</si>
  <si>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</si>
  <si>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</si>
  <si>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</si>
  <si>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</si>
  <si>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</si>
  <si>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</si>
  <si>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</si>
  <si>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</si>
  <si>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</si>
  <si>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</si>
  <si>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</si>
  <si>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</si>
  <si>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</si>
  <si>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</si>
  <si>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</si>
  <si>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</si>
  <si>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</si>
  <si>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</si>
  <si>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</si>
  <si>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</si>
  <si>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</si>
  <si>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</si>
  <si>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</si>
  <si>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</si>
  <si>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</si>
  <si>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</si>
  <si>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</si>
  <si>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</si>
  <si>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</si>
  <si>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</si>
  <si>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</si>
  <si>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</si>
  <si>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</si>
  <si>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</si>
  <si>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</si>
  <si>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</si>
  <si>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</si>
  <si>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</si>
  <si>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</si>
  <si>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</si>
  <si>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</si>
  <si>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</si>
  <si>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</si>
  <si>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</si>
  <si>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</si>
  <si>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</si>
  <si>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</si>
  <si>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</si>
  <si>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</si>
  <si>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</si>
  <si>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</si>
  <si>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</si>
  <si>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</si>
  <si>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</si>
  <si>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</si>
  <si>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</si>
  <si>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</si>
  <si>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</si>
  <si>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</si>
  <si>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</si>
  <si>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</si>
  <si>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</si>
  <si>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</si>
  <si>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</si>
  <si>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</si>
  <si>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</si>
  <si>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</si>
  <si>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</si>
  <si>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</si>
  <si>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</si>
  <si>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</si>
  <si>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</si>
  <si>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</si>
  <si>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</si>
  <si>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</si>
  <si>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</si>
  <si>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</si>
  <si>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</si>
  <si>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</si>
  <si>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</si>
  <si>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</si>
  <si>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</si>
  <si>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</si>
  <si>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</si>
  <si>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</si>
  <si>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</si>
  <si>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</si>
  <si>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</si>
  <si>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</si>
  <si>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</si>
  <si>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</si>
  <si>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</si>
  <si>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</si>
  <si>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</si>
  <si>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</si>
  <si>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</si>
  <si>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</si>
  <si>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</si>
  <si>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</si>
  <si>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</si>
  <si>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</si>
  <si>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</si>
  <si>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</si>
  <si>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</si>
  <si>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</si>
  <si>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</si>
  <si>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</si>
  <si>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</si>
  <si>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</si>
  <si>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</si>
  <si>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</si>
  <si>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</si>
  <si>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</si>
  <si>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</si>
  <si>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</si>
  <si>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</si>
  <si>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</si>
  <si>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</si>
  <si>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</si>
  <si>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</si>
  <si>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</si>
  <si>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</si>
  <si>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</si>
  <si>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</si>
  <si>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</si>
  <si>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</si>
  <si>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</si>
  <si>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</si>
  <si>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</si>
  <si>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</si>
  <si>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</si>
  <si>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</si>
  <si>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</si>
  <si>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</si>
  <si>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</si>
  <si>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</si>
  <si>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</si>
  <si>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</si>
  <si>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</si>
  <si>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</si>
  <si>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</si>
  <si>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</si>
  <si>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</si>
  <si>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</si>
  <si>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</si>
  <si>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</si>
  <si>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</si>
  <si>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</si>
  <si>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</si>
  <si>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</si>
  <si>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</si>
  <si>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</si>
  <si>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</si>
  <si>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</si>
  <si>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</si>
  <si>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</si>
  <si>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</si>
  <si>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</si>
  <si>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</si>
  <si>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</si>
  <si>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</si>
  <si>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</si>
  <si>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</si>
  <si>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</si>
  <si>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</si>
  <si>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</si>
  <si>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</si>
  <si>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</si>
  <si>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</si>
  <si>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</si>
  <si>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</si>
  <si>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</si>
  <si>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</si>
  <si>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</si>
  <si>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</si>
  <si>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</si>
  <si>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</si>
  <si>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</si>
  <si>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</si>
  <si>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</si>
  <si>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</si>
  <si>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</si>
  <si>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</si>
  <si>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</si>
  <si>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</si>
  <si>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</si>
  <si>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</si>
  <si>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</si>
  <si>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</si>
  <si>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</si>
  <si>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</si>
  <si>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</si>
  <si>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</si>
  <si>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</si>
  <si>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</si>
  <si>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</si>
  <si>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</si>
  <si>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</si>
  <si>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</si>
  <si>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</si>
  <si>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</si>
  <si>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</si>
  <si>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</si>
  <si>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</si>
  <si>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</si>
  <si>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</si>
  <si>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</si>
  <si>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</si>
  <si>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</si>
  <si>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</si>
  <si>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</si>
  <si>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</si>
  <si>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</si>
  <si>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</si>
  <si>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</si>
  <si>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</si>
  <si>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</si>
  <si>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</si>
  <si>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</si>
  <si>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</si>
  <si>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</si>
  <si>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</si>
  <si>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</si>
  <si>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</si>
  <si>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</si>
  <si>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</si>
  <si>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</si>
  <si>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</si>
  <si>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</si>
  <si>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</si>
  <si>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</si>
  <si>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</si>
  <si>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</si>
  <si>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</si>
  <si>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</si>
  <si>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</si>
  <si>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</si>
  <si>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</si>
  <si>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</si>
  <si>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</si>
  <si>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</si>
  <si>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</si>
  <si>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</si>
  <si>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</si>
  <si>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</si>
  <si>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</si>
  <si>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</si>
  <si>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</si>
  <si>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</si>
  <si>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</si>
  <si>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</si>
  <si>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</si>
  <si>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</si>
  <si>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</si>
  <si>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</si>
  <si>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</si>
  <si>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</si>
  <si>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</si>
  <si>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</si>
  <si>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</si>
  <si>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</si>
  <si>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</si>
  <si>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</si>
  <si>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</si>
  <si>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</si>
  <si>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</si>
  <si>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</si>
  <si>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</si>
  <si>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</si>
  <si>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</si>
  <si>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</si>
  <si>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</si>
  <si>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</si>
  <si>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</si>
  <si>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</si>
  <si>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</si>
  <si>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</si>
  <si>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</si>
  <si>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</si>
  <si>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</si>
  <si>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</si>
  <si>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</si>
  <si>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</si>
  <si>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</si>
  <si>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</si>
  <si>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</si>
  <si>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</si>
  <si>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</si>
  <si>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</si>
  <si>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</si>
  <si>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</si>
  <si>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</si>
  <si>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</si>
  <si>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</si>
  <si>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</si>
  <si>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</si>
  <si>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</si>
  <si>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</si>
  <si>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</si>
  <si>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</si>
  <si>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</si>
  <si>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</si>
  <si>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</si>
  <si>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</si>
  <si>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</si>
  <si>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</si>
  <si>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</si>
  <si>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</si>
  <si>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</si>
  <si>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</si>
  <si>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</si>
  <si>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</si>
  <si>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</si>
  <si>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</si>
  <si>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</si>
  <si>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</si>
  <si>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</si>
  <si>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</si>
  <si>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</si>
  <si>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</si>
  <si>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</si>
  <si>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</si>
  <si>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</si>
  <si>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</si>
  <si>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</si>
  <si>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</si>
  <si>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</si>
  <si>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</si>
  <si>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</si>
  <si>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</si>
  <si>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</si>
  <si>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</si>
  <si>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</si>
  <si>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</si>
  <si>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</si>
  <si>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</si>
  <si>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</si>
  <si>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</si>
  <si>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</si>
  <si>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</si>
  <si>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</si>
  <si>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</si>
  <si>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</si>
  <si>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</si>
  <si>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</si>
  <si>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</si>
  <si>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</si>
  <si>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</si>
  <si>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</si>
  <si>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</si>
  <si>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</si>
  <si>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</si>
  <si>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</si>
  <si>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</si>
  <si>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</si>
  <si>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</si>
  <si>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</si>
  <si>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</si>
  <si>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</si>
  <si>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</si>
  <si>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</si>
  <si>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</si>
  <si>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</si>
  <si>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</si>
  <si>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</si>
  <si>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</si>
  <si>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</si>
  <si>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</si>
  <si>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</si>
  <si>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</si>
  <si>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</si>
  <si>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</si>
  <si>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</si>
  <si>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</si>
  <si>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</si>
  <si>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</si>
  <si>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</si>
  <si>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</si>
  <si>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</si>
  <si>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</si>
  <si>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</si>
  <si>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</si>
  <si>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</si>
  <si>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</si>
  <si>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</si>
  <si>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</si>
  <si>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</si>
  <si>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</si>
  <si>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</si>
  <si>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</si>
  <si>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</si>
  <si>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</si>
  <si>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</si>
  <si>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</si>
  <si>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</si>
  <si>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</si>
  <si>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</si>
  <si>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</si>
  <si>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</si>
  <si>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</si>
  <si>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</si>
  <si>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</si>
  <si>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</si>
  <si>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</si>
  <si>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</si>
  <si>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</si>
  <si>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</si>
  <si>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</si>
  <si>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</si>
  <si>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</si>
  <si>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</si>
  <si>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</si>
  <si>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</si>
  <si>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</si>
  <si>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</si>
  <si>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</si>
  <si>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</si>
  <si>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</si>
  <si>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</si>
  <si>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</si>
  <si>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</si>
  <si>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</si>
  <si>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</si>
  <si>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</si>
  <si>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</si>
  <si>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</si>
  <si>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</si>
  <si>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</si>
  <si>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</si>
  <si>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</si>
  <si>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</si>
  <si>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</si>
  <si>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</si>
  <si>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</si>
  <si>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</si>
  <si>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</si>
  <si>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</si>
  <si>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</si>
  <si>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</si>
  <si>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</si>
  <si>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</si>
  <si>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</si>
  <si>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</si>
  <si>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</si>
  <si>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</si>
  <si>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</si>
  <si>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</si>
  <si>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</si>
  <si>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</si>
  <si>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</si>
  <si>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</si>
  <si>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</si>
  <si>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</si>
  <si>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</si>
  <si>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</si>
  <si>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</si>
  <si>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</si>
  <si>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</si>
  <si>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</si>
  <si>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</si>
  <si>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</si>
  <si>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</si>
  <si>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</si>
  <si>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</si>
  <si>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</si>
  <si>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</si>
  <si>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</si>
  <si>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</si>
  <si>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</si>
  <si>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</si>
  <si>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</si>
  <si>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</si>
  <si>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</si>
  <si>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</si>
  <si>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</si>
  <si>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</si>
  <si>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</si>
  <si>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</si>
  <si>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</si>
  <si>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</si>
  <si>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</si>
  <si>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</si>
  <si>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</si>
  <si>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</si>
  <si>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</si>
  <si>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</si>
  <si>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</si>
  <si>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</si>
  <si>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</si>
  <si>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</si>
  <si>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</si>
  <si>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</si>
  <si>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</si>
  <si>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</si>
  <si>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</si>
  <si>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</si>
  <si>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</si>
  <si>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</si>
  <si>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</si>
  <si>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</si>
  <si>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</si>
  <si>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</si>
  <si>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</si>
  <si>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</si>
  <si>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</si>
  <si>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</si>
  <si>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</si>
  <si>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</si>
  <si>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</si>
  <si>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</si>
  <si>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</si>
  <si>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</si>
  <si>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</si>
  <si>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</si>
  <si>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</si>
  <si>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</si>
  <si>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</si>
  <si>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</si>
  <si>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</si>
  <si>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</si>
  <si>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</si>
  <si>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</si>
  <si>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</si>
  <si>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</si>
  <si>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</si>
  <si>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</si>
  <si>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</si>
  <si>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</si>
  <si>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</si>
  <si>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</si>
  <si>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</si>
  <si>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</si>
  <si>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</si>
  <si>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</si>
  <si>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</si>
  <si>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</si>
  <si>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</si>
  <si>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</si>
  <si>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</si>
  <si>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</si>
  <si>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</si>
  <si>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</si>
  <si>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</si>
  <si>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</si>
  <si>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</si>
  <si>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</si>
  <si>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</si>
  <si>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</si>
  <si>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</si>
  <si>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</si>
  <si>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</si>
  <si>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</si>
  <si>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</si>
  <si>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</si>
  <si>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</si>
  <si>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</si>
  <si>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</si>
  <si>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</si>
  <si>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</si>
  <si>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</si>
  <si>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</si>
  <si>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</si>
  <si>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</si>
  <si>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</si>
  <si>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</si>
  <si>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</si>
  <si>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</si>
  <si>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</si>
  <si>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</si>
  <si>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</si>
  <si>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</si>
  <si>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</si>
  <si>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</si>
  <si>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</si>
  <si>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</si>
  <si>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</si>
  <si>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</si>
  <si>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</si>
  <si>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</si>
  <si>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</si>
  <si>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</si>
  <si>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</si>
  <si>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</si>
  <si>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</si>
  <si>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</si>
  <si>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</si>
  <si>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</si>
  <si>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</si>
  <si>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</si>
  <si>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</si>
  <si>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</si>
  <si>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</si>
  <si>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</si>
  <si>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</si>
  <si>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</si>
  <si>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</si>
  <si>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</si>
  <si>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</si>
  <si>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</si>
  <si>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</si>
  <si>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</si>
  <si>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</si>
  <si>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</si>
  <si>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</si>
  <si>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</si>
  <si>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</si>
  <si>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</si>
  <si>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</si>
  <si>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</si>
  <si>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</si>
  <si>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</si>
  <si>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</si>
  <si>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</si>
  <si>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</si>
  <si>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</si>
  <si>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</si>
  <si>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</si>
  <si>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</si>
  <si>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</si>
  <si>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</si>
  <si>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</si>
  <si>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</si>
  <si>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</si>
  <si>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</si>
  <si>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</si>
  <si>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</si>
  <si>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</si>
  <si>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</si>
  <si>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</si>
  <si>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</si>
  <si>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</si>
  <si>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</si>
  <si>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</si>
  <si>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</si>
  <si>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</si>
  <si>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</si>
  <si>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</si>
  <si>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</si>
  <si>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</si>
  <si>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</si>
  <si>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</si>
  <si>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</si>
  <si>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</si>
  <si>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</si>
  <si>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</si>
  <si>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</si>
  <si>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</si>
  <si>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</si>
  <si>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</si>
  <si>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</si>
  <si>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</si>
  <si>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</si>
  <si>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</si>
  <si>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</si>
  <si>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</si>
  <si>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</si>
  <si>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</si>
  <si>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</si>
  <si>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</si>
  <si>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</si>
  <si>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</si>
  <si>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</si>
  <si>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</si>
  <si>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</si>
  <si>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</si>
  <si>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</si>
  <si>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</si>
  <si>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</si>
  <si>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</si>
  <si>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</si>
  <si>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</si>
  <si>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</si>
  <si>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</si>
  <si>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</si>
  <si>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</si>
  <si>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</si>
  <si>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</si>
  <si>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</si>
  <si>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</si>
  <si>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</si>
  <si>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</si>
  <si>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</si>
  <si>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</si>
  <si>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</si>
  <si>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</si>
  <si>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</si>
  <si>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</si>
  <si>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</si>
  <si>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</si>
  <si>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</si>
  <si>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</si>
  <si>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</si>
  <si>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</si>
  <si>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</si>
  <si>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</si>
  <si>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</si>
  <si>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</si>
  <si>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</si>
  <si>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</si>
  <si>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</si>
  <si>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</si>
  <si>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</si>
  <si>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</si>
  <si>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</si>
  <si>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</si>
  <si>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</si>
  <si>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</si>
  <si>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</si>
  <si>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</si>
  <si>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</si>
  <si>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</si>
  <si>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</si>
  <si>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</si>
  <si>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</si>
  <si>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</si>
  <si>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</si>
  <si>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</si>
  <si>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</si>
  <si>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</si>
  <si>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</si>
  <si>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</si>
  <si>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</si>
  <si>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</si>
  <si>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</si>
  <si>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</si>
  <si>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</si>
  <si>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</si>
  <si>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</si>
  <si>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</si>
  <si>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</si>
  <si>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</si>
  <si>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</si>
  <si>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</si>
  <si>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</si>
  <si>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</si>
  <si>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</si>
  <si>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</si>
  <si>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</si>
  <si>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</si>
  <si>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</si>
  <si>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</si>
  <si>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</si>
  <si>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</si>
  <si>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</si>
  <si>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</si>
  <si>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</si>
  <si>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</si>
  <si>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</si>
  <si>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</si>
  <si>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</si>
  <si>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</si>
  <si>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</si>
  <si>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</si>
  <si>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</si>
  <si>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</si>
  <si>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</si>
  <si>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</si>
  <si>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</si>
  <si>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</si>
  <si>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</si>
  <si>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</si>
  <si>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</si>
  <si>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</si>
  <si>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</si>
  <si>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</si>
  <si>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</si>
  <si>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</si>
  <si>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</si>
  <si>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</si>
  <si>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</si>
  <si>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</si>
  <si>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</si>
  <si>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</si>
  <si>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</si>
  <si>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</si>
  <si>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</si>
  <si>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</si>
  <si>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</si>
  <si>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</si>
  <si>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</si>
  <si>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</si>
  <si>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</si>
  <si>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</si>
  <si>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</si>
  <si>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</si>
  <si>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</si>
  <si>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</si>
  <si>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</si>
  <si>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</si>
  <si>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</si>
  <si>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</si>
  <si>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</si>
  <si>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</si>
  <si>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</si>
  <si>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</si>
  <si>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</si>
  <si>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</si>
  <si>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</si>
  <si>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</si>
  <si>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</si>
  <si>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</si>
  <si>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</si>
  <si>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</si>
  <si>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</si>
  <si>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</si>
  <si>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</si>
  <si>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</si>
  <si>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</si>
  <si>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</si>
  <si>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</si>
  <si>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</si>
  <si>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</si>
  <si>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</si>
  <si>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</si>
  <si>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</si>
  <si>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</si>
  <si>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</si>
  <si>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</si>
  <si>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</si>
  <si>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</si>
  <si>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</si>
  <si>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</si>
  <si>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</si>
  <si>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</si>
  <si>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</si>
  <si>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</si>
  <si>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</si>
  <si>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</si>
  <si>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</si>
  <si>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</si>
  <si>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</si>
  <si>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</si>
  <si>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</si>
  <si>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</si>
  <si>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</si>
  <si>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</si>
  <si>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</si>
  <si>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</si>
  <si>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</si>
  <si>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</si>
  <si>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</si>
  <si>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</si>
  <si>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</si>
  <si>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</si>
  <si>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</si>
  <si>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</si>
  <si>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</si>
  <si>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</si>
  <si>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</si>
  <si>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</si>
  <si>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</si>
  <si>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</si>
  <si>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</si>
  <si>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</si>
  <si>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</si>
  <si>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</si>
  <si>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</si>
  <si>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</si>
  <si>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</si>
  <si>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</si>
  <si>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</si>
  <si>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</si>
  <si>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</si>
  <si>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</si>
  <si>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</si>
  <si>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</si>
  <si>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</si>
  <si>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</si>
  <si>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</si>
  <si>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</si>
  <si>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</si>
  <si>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</si>
  <si>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</si>
  <si>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</si>
  <si>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</si>
  <si>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</si>
  <si>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</si>
  <si>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</si>
  <si>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</si>
  <si>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</si>
  <si>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</si>
  <si>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</si>
  <si>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</si>
  <si>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</si>
  <si>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</si>
  <si>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</si>
  <si>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</si>
  <si>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</si>
  <si>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</si>
  <si>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</si>
  <si>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</si>
  <si>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</si>
  <si>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</si>
  <si>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</si>
  <si>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</si>
  <si>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</si>
  <si>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</si>
  <si>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</si>
  <si>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</si>
  <si>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</si>
  <si>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</si>
  <si>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</si>
  <si>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</si>
  <si>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</si>
  <si>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</si>
  <si>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</si>
  <si>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</si>
  <si>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</si>
  <si>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</si>
  <si>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</si>
  <si>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</si>
  <si>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</si>
  <si>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</si>
  <si>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</si>
  <si>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</si>
  <si>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</si>
  <si>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</si>
  <si>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</si>
  <si>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</si>
  <si>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</si>
  <si>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</si>
  <si>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</si>
  <si>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</si>
  <si>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</si>
  <si>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</si>
  <si>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</si>
  <si>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</si>
  <si>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</si>
  <si>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</si>
  <si>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</si>
  <si>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</si>
  <si>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</si>
  <si>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</si>
  <si>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</si>
  <si>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</si>
  <si>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</si>
  <si>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</si>
  <si>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</si>
  <si>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</si>
  <si>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</si>
  <si>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</si>
  <si>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</si>
  <si>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</si>
  <si>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</si>
  <si>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</si>
  <si>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</si>
  <si>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</si>
  <si>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</si>
  <si>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</si>
  <si>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</si>
  <si>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</si>
  <si>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</si>
  <si>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</si>
  <si>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</si>
  <si>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</si>
  <si>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</si>
  <si>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</si>
  <si>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</si>
  <si>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</si>
  <si>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</si>
  <si>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</si>
  <si>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</si>
  <si>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</si>
  <si>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</si>
  <si>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</si>
  <si>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</si>
  <si>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</si>
  <si>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</si>
  <si>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</si>
  <si>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</si>
  <si>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</si>
  <si>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</si>
  <si>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</si>
  <si>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</si>
  <si>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</si>
  <si>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</si>
  <si>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</si>
  <si>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</si>
  <si>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</si>
  <si>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</si>
  <si>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</si>
  <si>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</si>
  <si>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</si>
  <si>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</si>
  <si>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</si>
  <si>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</si>
  <si>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</si>
  <si>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</si>
  <si>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</si>
  <si>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</si>
  <si>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</si>
  <si>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</si>
  <si>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</si>
  <si>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</si>
  <si>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</si>
  <si>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</si>
  <si>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</si>
  <si>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</si>
  <si>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</si>
  <si>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</si>
  <si>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</si>
  <si>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</si>
  <si>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</si>
  <si>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</si>
  <si>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</si>
  <si>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</si>
  <si>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</si>
  <si>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</si>
  <si>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</si>
  <si>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</si>
  <si>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</si>
  <si>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</si>
  <si>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</si>
  <si>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</si>
  <si>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</si>
  <si>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</si>
  <si>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</si>
  <si>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</si>
  <si>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</si>
  <si>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</si>
  <si>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</si>
  <si>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</si>
  <si>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</si>
  <si>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</si>
  <si>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</si>
  <si>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</si>
  <si>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</si>
  <si>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</si>
  <si>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</si>
  <si>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</si>
  <si>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</si>
  <si>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</si>
  <si>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</si>
  <si>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</si>
  <si>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</si>
  <si>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</si>
  <si>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</si>
  <si>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</si>
  <si>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</si>
  <si>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</si>
  <si>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</si>
  <si>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</si>
  <si>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</si>
  <si>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</si>
  <si>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</si>
  <si>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</si>
  <si>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</si>
  <si>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</si>
  <si>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</si>
  <si>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</si>
  <si>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</si>
  <si>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</si>
  <si>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</si>
  <si>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</si>
  <si>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</si>
  <si>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</si>
  <si>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</si>
  <si>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</si>
  <si>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</si>
  <si>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</si>
  <si>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</si>
  <si>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</si>
  <si>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</si>
  <si>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</si>
  <si>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</si>
  <si>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</si>
  <si>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</si>
  <si>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</si>
  <si>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</si>
  <si>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</si>
  <si>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</si>
  <si>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</si>
  <si>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</si>
  <si>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</si>
  <si>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</si>
  <si>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</si>
  <si>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</si>
  <si>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</si>
  <si>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</si>
  <si>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</si>
  <si>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</si>
  <si>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</si>
  <si>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</si>
  <si>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</si>
  <si>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</si>
  <si>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</si>
  <si>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</si>
  <si>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</si>
  <si>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</si>
  <si>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</si>
  <si>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</si>
  <si>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</si>
  <si>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</si>
  <si>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</si>
  <si>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</si>
  <si>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</si>
  <si>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</si>
  <si>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</si>
  <si>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</si>
  <si>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</si>
  <si>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</si>
  <si>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</si>
  <si>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</si>
  <si>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</si>
  <si>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</si>
  <si>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</si>
  <si>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</si>
  <si>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</si>
  <si>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</si>
  <si>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</si>
  <si>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</si>
  <si>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</si>
  <si>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</si>
  <si>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</si>
  <si>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</si>
  <si>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</si>
  <si>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</si>
  <si>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</si>
  <si>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</si>
  <si>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</si>
  <si>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</si>
  <si>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</si>
  <si>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</si>
  <si>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</si>
  <si>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</si>
  <si>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</si>
  <si>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</si>
  <si>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</si>
  <si>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</si>
  <si>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</si>
  <si>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</si>
  <si>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</si>
  <si>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</si>
  <si>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</si>
  <si>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</si>
  <si>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</si>
  <si>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</si>
  <si>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</si>
  <si>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</si>
  <si>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</si>
  <si>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</si>
  <si>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</si>
  <si>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</si>
  <si>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</si>
  <si>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</si>
  <si>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</si>
  <si>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</si>
  <si>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</si>
  <si>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</si>
  <si>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</si>
  <si>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</si>
  <si>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</si>
  <si>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</si>
  <si>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</si>
  <si>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</si>
  <si>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</si>
  <si>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</si>
  <si>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</si>
  <si>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</si>
  <si>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</si>
  <si>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</si>
  <si>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</si>
  <si>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</si>
  <si>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</si>
  <si>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</si>
  <si>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</si>
  <si>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</si>
  <si>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</si>
  <si>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</si>
  <si>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</si>
  <si>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</si>
  <si>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</si>
  <si>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</si>
  <si>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</si>
  <si>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</si>
  <si>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</si>
  <si>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</si>
  <si>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</si>
  <si>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</si>
  <si>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</si>
  <si>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</si>
  <si>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</si>
  <si>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</si>
  <si>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</si>
  <si>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</si>
  <si>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</si>
  <si>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</si>
  <si>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</si>
  <si>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</si>
  <si>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</si>
  <si>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</si>
  <si>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</si>
  <si>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</si>
  <si>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</si>
  <si>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</si>
  <si>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</si>
  <si>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</si>
  <si>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</si>
  <si>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</si>
  <si>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</si>
  <si>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</si>
  <si>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</si>
  <si>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</si>
  <si>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</si>
  <si>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</si>
  <si>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</si>
  <si>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</si>
  <si>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</si>
  <si>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</si>
  <si>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</si>
  <si>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</si>
  <si>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</si>
  <si>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</si>
  <si>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</si>
  <si>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</si>
  <si>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</si>
  <si>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</si>
  <si>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</si>
  <si>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</si>
  <si>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</si>
  <si>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</si>
  <si>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</si>
  <si>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</si>
  <si>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</si>
  <si>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</si>
  <si>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</si>
  <si>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</si>
  <si>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</si>
  <si>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</si>
  <si>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</si>
  <si>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</si>
  <si>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</si>
  <si>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</si>
  <si>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</si>
  <si>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</si>
  <si>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</si>
  <si>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</si>
  <si>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</si>
  <si>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</si>
  <si>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</si>
  <si>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</si>
  <si>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</si>
  <si>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</si>
  <si>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</si>
  <si>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</si>
  <si>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</si>
  <si>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</si>
  <si>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</si>
  <si>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</si>
  <si>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</si>
  <si>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</si>
  <si>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</si>
  <si>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</si>
  <si>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</si>
  <si>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</si>
  <si>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</si>
  <si>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</si>
  <si>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</si>
  <si>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</si>
  <si>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</si>
  <si>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</si>
  <si>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</si>
  <si>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</si>
  <si>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</si>
  <si>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</si>
  <si>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</si>
  <si>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</si>
  <si>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</si>
  <si>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</si>
  <si>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</si>
  <si>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</si>
  <si>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</si>
  <si>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</si>
  <si>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</si>
  <si>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</si>
  <si>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</si>
  <si>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</si>
  <si>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</si>
  <si>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</si>
  <si>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</si>
  <si>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</si>
  <si>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</si>
  <si>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</si>
  <si>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</si>
  <si>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</si>
  <si>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</si>
  <si>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</si>
  <si>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</si>
  <si>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</si>
  <si>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</si>
  <si>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</si>
  <si>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</si>
  <si>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</si>
  <si>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</si>
  <si>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</si>
  <si>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</si>
  <si>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</si>
  <si>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</si>
  <si>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</si>
  <si>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</si>
  <si>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</si>
  <si>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</si>
  <si>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</si>
  <si>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</si>
  <si>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</si>
  <si>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</si>
  <si>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</si>
  <si>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</si>
  <si>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</si>
  <si>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</si>
  <si>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</si>
  <si>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</si>
  <si>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</si>
  <si>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</si>
  <si>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</si>
  <si>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</si>
  <si>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</si>
  <si>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</si>
  <si>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</si>
  <si>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</si>
  <si>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</si>
  <si>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</si>
  <si>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</si>
  <si>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</si>
  <si>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</si>
  <si>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</si>
  <si>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</si>
  <si>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</si>
  <si>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</si>
  <si>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</si>
  <si>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</si>
  <si>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</si>
  <si>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</si>
  <si>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</si>
  <si>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</si>
  <si>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</si>
  <si>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</si>
  <si>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</si>
  <si>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</si>
  <si>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</si>
  <si>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</si>
  <si>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</si>
  <si>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</si>
  <si>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</si>
  <si>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</si>
  <si>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</si>
  <si>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</si>
  <si>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</si>
  <si>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</si>
  <si>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</si>
  <si>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</si>
  <si>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</si>
  <si>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</si>
  <si>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</si>
  <si>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</si>
  <si>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</si>
  <si>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</si>
  <si>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</si>
  <si>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</si>
  <si>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</si>
  <si>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</si>
  <si>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</si>
  <si>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</si>
  <si>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</si>
  <si>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</si>
  <si>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</si>
  <si>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</si>
  <si>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</si>
  <si>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</si>
  <si>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</si>
  <si>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</si>
  <si>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</si>
  <si>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</si>
  <si>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</si>
  <si>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</si>
  <si>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</si>
  <si>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</si>
  <si>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</si>
  <si>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</si>
  <si>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</si>
  <si>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</si>
  <si>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</si>
  <si>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</si>
  <si>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</si>
  <si>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</si>
  <si>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</si>
  <si>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</si>
  <si>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</si>
  <si>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</si>
  <si>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</si>
  <si>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</si>
  <si>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</si>
  <si>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</si>
  <si>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</si>
  <si>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</si>
  <si>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</si>
  <si>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</si>
  <si>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</si>
  <si>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</si>
  <si>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</si>
  <si>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</si>
  <si>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</si>
  <si>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</si>
  <si>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</si>
  <si>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</si>
  <si>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</si>
  <si>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</si>
  <si>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</si>
  <si>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</si>
  <si>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</si>
  <si>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</si>
  <si>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</si>
  <si>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</si>
  <si>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</si>
  <si>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</si>
  <si>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</si>
  <si>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</si>
  <si>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</si>
  <si>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</si>
  <si>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</si>
  <si>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</si>
  <si>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</si>
  <si>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</si>
  <si>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</si>
  <si>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</si>
  <si>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</si>
  <si>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</si>
  <si>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</si>
  <si>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</si>
  <si>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</si>
  <si>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</si>
  <si>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</si>
  <si>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</si>
  <si>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</si>
  <si>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</si>
  <si>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</si>
  <si>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</si>
  <si>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</si>
  <si>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</si>
  <si>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</si>
  <si>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</si>
  <si>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</si>
  <si>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</si>
  <si>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</si>
  <si>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</si>
  <si>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</si>
  <si>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</si>
  <si>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</si>
  <si>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</si>
  <si>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</si>
  <si>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</si>
  <si>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</si>
  <si>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</si>
  <si>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</si>
  <si>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</si>
  <si>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</si>
  <si>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</si>
  <si>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</si>
  <si>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</si>
  <si>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</si>
  <si>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</si>
  <si>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</si>
  <si>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</si>
  <si>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</si>
  <si>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</si>
  <si>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</si>
  <si>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</si>
  <si>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</si>
  <si>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</si>
  <si>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</si>
  <si>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</si>
  <si>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</si>
  <si>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</si>
  <si>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</si>
  <si>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</si>
  <si>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</si>
  <si>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</si>
  <si>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</si>
  <si>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</si>
  <si>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</si>
  <si>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</si>
  <si>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</si>
  <si>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</si>
  <si>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</si>
  <si>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</si>
  <si>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</si>
  <si>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</si>
  <si>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</si>
  <si>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</si>
  <si>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</si>
  <si>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</si>
  <si>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</si>
  <si>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</si>
  <si>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</si>
  <si>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</si>
  <si>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</si>
  <si>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</si>
  <si>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</si>
  <si>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</si>
  <si>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</si>
  <si>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</si>
  <si>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</si>
  <si>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</si>
  <si>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</si>
  <si>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</si>
  <si>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</si>
  <si>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</si>
  <si>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</si>
  <si>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</si>
  <si>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</si>
  <si>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</si>
  <si>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</si>
  <si>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</si>
  <si>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</si>
  <si>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</si>
  <si>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</si>
  <si>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</si>
  <si>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</si>
  <si>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</si>
  <si>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</si>
  <si>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</si>
  <si>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</si>
  <si>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</si>
  <si>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</si>
  <si>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</si>
  <si>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</si>
  <si>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</si>
  <si>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</si>
  <si>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</si>
  <si>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</si>
  <si>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</si>
  <si>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</si>
  <si>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</si>
  <si>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</si>
  <si>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</si>
  <si>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</si>
  <si>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</si>
  <si>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</si>
  <si>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</si>
  <si>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</si>
  <si>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</si>
  <si>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</si>
  <si>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</si>
  <si>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</si>
  <si>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</si>
  <si>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</si>
  <si>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</si>
  <si>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</si>
  <si>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</si>
  <si>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</si>
  <si>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</si>
  <si>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</si>
  <si>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</si>
  <si>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</si>
  <si>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</si>
  <si>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</si>
  <si>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</si>
  <si>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</si>
  <si>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</si>
  <si>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</si>
  <si>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</si>
  <si>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</si>
  <si>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</si>
  <si>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</si>
  <si>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</si>
  <si>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</si>
  <si>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</si>
  <si>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</si>
  <si>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</si>
  <si>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</si>
  <si>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</si>
  <si>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</si>
  <si>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</si>
  <si>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</si>
  <si>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</si>
  <si>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</si>
  <si>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</si>
  <si>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</si>
  <si>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</si>
  <si>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</si>
  <si>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</si>
  <si>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</si>
  <si>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</si>
  <si>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</si>
  <si>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</si>
  <si>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</si>
  <si>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</si>
  <si>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</si>
  <si>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</si>
  <si>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</si>
  <si>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</si>
  <si>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</si>
  <si>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</si>
  <si>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</si>
  <si>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</si>
  <si>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</si>
  <si>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</si>
  <si>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</si>
  <si>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</si>
  <si>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</si>
  <si>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</si>
  <si>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</si>
  <si>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</si>
  <si>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</si>
  <si>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</si>
  <si>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</si>
  <si>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</si>
  <si>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</si>
  <si>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</si>
  <si>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</si>
  <si>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</si>
  <si>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</si>
  <si>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</si>
  <si>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</si>
  <si>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</si>
  <si>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</si>
  <si>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</si>
  <si>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</si>
  <si>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</si>
  <si>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</si>
  <si>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</si>
  <si>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</si>
  <si>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</si>
  <si>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</si>
  <si>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</si>
  <si>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</si>
  <si>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</si>
  <si>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</si>
  <si>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</si>
  <si>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</si>
  <si>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</si>
  <si>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</si>
  <si>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</si>
  <si>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</si>
  <si>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</si>
  <si>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</si>
  <si>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</si>
  <si>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</si>
  <si>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</si>
  <si>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</si>
  <si>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</si>
  <si>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</si>
  <si>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</si>
  <si>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</si>
  <si>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</si>
  <si>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</si>
  <si>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</si>
  <si>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</si>
  <si>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</si>
  <si>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</si>
  <si>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</si>
  <si>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</si>
  <si>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</si>
  <si>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</si>
  <si>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</si>
  <si>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</si>
  <si>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</si>
  <si>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</si>
  <si>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</si>
  <si>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</si>
  <si>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</si>
  <si>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</si>
  <si>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</si>
  <si>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</si>
  <si>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</si>
  <si>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</si>
  <si>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</si>
  <si>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</si>
  <si>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</si>
  <si>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</si>
  <si>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</si>
  <si>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</si>
  <si>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</si>
  <si>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</si>
  <si>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</si>
  <si>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</si>
  <si>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</si>
  <si>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</si>
  <si>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</si>
  <si>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</si>
  <si>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</si>
  <si>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</si>
  <si>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</si>
  <si>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</si>
  <si>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</si>
  <si>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</si>
  <si>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</si>
  <si>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</si>
  <si>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</si>
  <si>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</si>
  <si>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</si>
  <si>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</si>
  <si>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</si>
  <si>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</si>
  <si>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</si>
  <si>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</si>
  <si>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</si>
  <si>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</si>
  <si>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</si>
  <si>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</si>
  <si>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</si>
  <si>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</si>
  <si>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</si>
  <si>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</si>
  <si>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</si>
  <si>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</si>
  <si>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</si>
  <si>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</si>
  <si>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</si>
  <si>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</si>
  <si>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</si>
  <si>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</si>
  <si>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</si>
  <si>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</si>
  <si>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</si>
  <si>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</si>
  <si>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</si>
  <si>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</si>
  <si>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</si>
  <si>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</si>
  <si>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</si>
  <si>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</si>
  <si>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</si>
  <si>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</si>
  <si>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</si>
  <si>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</si>
  <si>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</si>
  <si>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</si>
  <si>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</si>
  <si>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</si>
  <si>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</si>
  <si>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</si>
  <si>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</si>
  <si>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</si>
  <si>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</si>
  <si>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</si>
  <si>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</si>
  <si>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</si>
  <si>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</si>
  <si>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</si>
  <si>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</si>
  <si>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</si>
  <si>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</si>
  <si>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</si>
  <si>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</si>
  <si>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</si>
  <si>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</si>
  <si>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</si>
  <si>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</si>
  <si>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</si>
  <si>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</si>
  <si>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</si>
  <si>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</si>
  <si>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</si>
  <si>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</si>
  <si>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</si>
  <si>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</si>
  <si>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</si>
  <si>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</si>
  <si>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</si>
  <si>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</si>
  <si>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</si>
  <si>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</si>
  <si>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</si>
  <si>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</si>
  <si>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</si>
  <si>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</si>
  <si>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</si>
  <si>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</si>
  <si>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</si>
  <si>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</si>
  <si>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</si>
  <si>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</si>
  <si>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</si>
  <si>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</si>
  <si>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</si>
  <si>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</si>
  <si>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</si>
  <si>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</si>
  <si>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</si>
  <si>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</si>
  <si>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</si>
  <si>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</si>
  <si>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</si>
  <si>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</si>
  <si>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</si>
  <si>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</si>
  <si>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</si>
  <si>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</si>
  <si>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</si>
  <si>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</si>
  <si>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</si>
  <si>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</si>
  <si>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</si>
  <si>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</si>
  <si>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</si>
  <si>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</si>
  <si>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</si>
  <si>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</si>
  <si>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</si>
  <si>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</si>
  <si>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</si>
  <si>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</si>
  <si>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</si>
  <si>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</si>
  <si>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</si>
  <si>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</si>
  <si>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</si>
  <si>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</si>
  <si>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</si>
  <si>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</si>
  <si>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</si>
  <si>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</si>
  <si>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</si>
  <si>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</si>
  <si>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</si>
  <si>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</si>
  <si>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</si>
  <si>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</si>
  <si>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</si>
  <si>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</si>
  <si>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</si>
  <si>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</si>
  <si>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</si>
  <si>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</si>
  <si>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</si>
  <si>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</si>
  <si>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</si>
  <si>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</si>
  <si>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</si>
  <si>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</si>
  <si>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</si>
  <si>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</si>
  <si>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</si>
  <si>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</si>
  <si>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</si>
  <si>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</si>
  <si>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</si>
  <si>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</si>
  <si>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</si>
  <si>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</si>
  <si>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</si>
  <si>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</si>
  <si>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</si>
  <si>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</si>
  <si>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</si>
  <si>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</si>
  <si>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</si>
  <si>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</si>
  <si>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</si>
  <si>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</si>
  <si>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</si>
  <si>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</si>
  <si>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</si>
  <si>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</si>
  <si>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</si>
  <si>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</si>
  <si>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</si>
  <si>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</si>
  <si>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</si>
  <si>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</si>
  <si>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</si>
  <si>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</si>
  <si>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</si>
  <si>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</si>
  <si>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</si>
  <si>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</si>
  <si>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</si>
  <si>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</si>
  <si>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</si>
  <si>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</si>
  <si>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</si>
  <si>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</si>
  <si>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</si>
  <si>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</si>
  <si>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</si>
  <si>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</si>
  <si>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</si>
  <si>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</si>
  <si>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</si>
  <si>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</si>
  <si>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</si>
  <si>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</si>
  <si>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</si>
  <si>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</si>
  <si>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</si>
  <si>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</si>
  <si>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</si>
  <si>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</si>
  <si>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</si>
  <si>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</si>
  <si>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</si>
  <si>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</si>
  <si>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</si>
  <si>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</si>
  <si>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</si>
  <si>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</si>
  <si>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</si>
  <si>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</si>
  <si>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</si>
  <si>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</si>
  <si>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</si>
  <si>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</si>
  <si>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</si>
  <si>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</si>
  <si>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</si>
  <si>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</si>
  <si>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</si>
  <si>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</si>
  <si>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</si>
  <si>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</si>
  <si>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</si>
  <si>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</si>
  <si>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</si>
  <si>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</si>
  <si>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</si>
  <si>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</si>
  <si>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</si>
  <si>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</si>
  <si>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</si>
  <si>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</si>
  <si>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</si>
  <si>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</si>
  <si>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</si>
  <si>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</si>
  <si>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</si>
  <si>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</si>
  <si>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</si>
  <si>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</si>
  <si>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</si>
  <si>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</si>
  <si>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</si>
  <si>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</si>
  <si>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</si>
  <si>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</si>
  <si>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</si>
  <si>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</si>
  <si>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</si>
  <si>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</si>
  <si>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</si>
  <si>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</si>
  <si>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</si>
  <si>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</si>
  <si>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</si>
  <si>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</si>
  <si>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</si>
  <si>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</si>
  <si>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</si>
  <si>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</si>
  <si>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</si>
  <si>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</si>
  <si>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</si>
  <si>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</si>
  <si>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</si>
  <si>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</si>
  <si>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</si>
  <si>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</si>
  <si>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</si>
  <si>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</si>
  <si>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</si>
  <si>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</si>
  <si>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</si>
  <si>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</si>
  <si>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</si>
  <si>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</si>
  <si>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</si>
  <si>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</si>
  <si>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</si>
  <si>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</si>
  <si>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</si>
  <si>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</si>
  <si>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</si>
  <si>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</si>
  <si>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</si>
  <si>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</si>
  <si>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</si>
  <si>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</si>
  <si>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</si>
  <si>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</si>
  <si>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</si>
  <si>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</si>
  <si>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</si>
  <si>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</si>
  <si>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</si>
  <si>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</si>
  <si>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</si>
  <si>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</si>
  <si>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</si>
  <si>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</si>
  <si>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</si>
  <si>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</si>
  <si>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</si>
  <si>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</si>
  <si>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</si>
  <si>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</si>
  <si>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</si>
  <si>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</si>
  <si>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</si>
  <si>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</si>
  <si>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</si>
  <si>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</si>
  <si>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</si>
  <si>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</si>
  <si>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</si>
  <si>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</si>
  <si>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</si>
  <si>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</si>
  <si>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</si>
  <si>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</si>
  <si>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</si>
  <si>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</si>
  <si>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</si>
  <si>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</si>
  <si>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</si>
  <si>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</si>
  <si>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</si>
  <si>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</si>
  <si>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</si>
  <si>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</si>
  <si>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</si>
  <si>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</si>
  <si>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</si>
  <si>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</si>
  <si>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</si>
  <si>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</si>
  <si>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</si>
  <si>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</si>
  <si>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</si>
  <si>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</si>
  <si>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</si>
  <si>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</si>
  <si>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</si>
  <si>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</si>
  <si>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</si>
  <si>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</si>
  <si>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</si>
  <si>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</si>
  <si>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</si>
  <si>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</si>
  <si>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</si>
  <si>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</si>
  <si>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</si>
  <si>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</si>
  <si>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</si>
  <si>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</si>
  <si>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</si>
  <si>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</si>
  <si>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</si>
  <si>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</si>
  <si>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</si>
  <si>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</si>
  <si>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</si>
  <si>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</si>
  <si>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</si>
  <si>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</si>
  <si>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</si>
  <si>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</si>
  <si>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</si>
  <si>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</si>
  <si>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</si>
  <si>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</si>
  <si>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</si>
  <si>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</si>
  <si>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</si>
  <si>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</si>
  <si>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</si>
  <si>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</si>
  <si>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</si>
  <si>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</si>
  <si>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</si>
  <si>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</si>
  <si>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</si>
  <si>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</si>
  <si>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</si>
  <si>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</si>
  <si>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</si>
  <si>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</si>
  <si>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</si>
  <si>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</si>
  <si>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</si>
  <si>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</si>
  <si>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</si>
  <si>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</si>
  <si>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</si>
  <si>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</si>
  <si>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</si>
  <si>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</si>
  <si>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</si>
  <si>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</si>
  <si>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</si>
  <si>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</si>
  <si>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</si>
  <si>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</si>
  <si>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</si>
  <si>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</si>
  <si>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</si>
  <si>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</si>
  <si>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</si>
  <si>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</si>
  <si>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</si>
  <si>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</si>
  <si>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</si>
  <si>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</si>
  <si>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</si>
  <si>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</si>
  <si>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</si>
  <si>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</si>
  <si>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</si>
  <si>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</si>
  <si>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</si>
  <si>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</si>
  <si>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</si>
  <si>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</si>
  <si>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</si>
  <si>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</si>
  <si>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</si>
  <si>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</si>
  <si>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</si>
  <si>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</si>
  <si>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</si>
  <si>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</si>
  <si>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</si>
  <si>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</si>
  <si>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</si>
  <si>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</si>
  <si>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</si>
  <si>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</si>
  <si>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</si>
  <si>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</si>
  <si>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</si>
  <si>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</si>
  <si>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</si>
  <si>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</si>
  <si>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</si>
  <si>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</si>
  <si>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</si>
  <si>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</si>
  <si>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</si>
  <si>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</si>
  <si>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</si>
  <si>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</si>
  <si>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</si>
  <si>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</si>
  <si>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</si>
  <si>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</si>
  <si>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</si>
  <si>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</si>
  <si>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</si>
  <si>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</si>
  <si>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</si>
  <si>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</si>
  <si>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</si>
  <si>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</si>
  <si>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</si>
  <si>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</si>
  <si>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</si>
  <si>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</si>
  <si>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</si>
  <si>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</si>
  <si>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</si>
  <si>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</si>
  <si>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</si>
  <si>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</si>
  <si>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</si>
  <si>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</si>
  <si>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</si>
  <si>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</si>
  <si>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</si>
  <si>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</si>
  <si>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</si>
  <si>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</si>
  <si>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</si>
  <si>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</si>
  <si>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</si>
  <si>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</si>
  <si>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</si>
  <si>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</si>
  <si>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</si>
  <si>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</si>
  <si>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</si>
  <si>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</si>
  <si>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</si>
  <si>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</si>
  <si>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</si>
  <si>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</si>
  <si>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</si>
  <si>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</si>
  <si>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</si>
  <si>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</si>
  <si>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</si>
  <si>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</si>
  <si>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</si>
  <si>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</si>
  <si>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</si>
  <si>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</si>
  <si>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</si>
  <si>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</si>
  <si>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</si>
  <si>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</si>
  <si>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</si>
  <si>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</si>
  <si>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</si>
  <si>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</si>
  <si>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</si>
  <si>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</si>
  <si>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</si>
  <si>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</si>
  <si>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</si>
  <si>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</si>
  <si>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</si>
  <si>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</si>
  <si>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</si>
  <si>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</si>
  <si>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</si>
  <si>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</si>
  <si>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</si>
  <si>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</si>
  <si>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</si>
  <si>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</si>
  <si>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</si>
  <si>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</si>
  <si>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</si>
  <si>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</si>
  <si>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</si>
  <si>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</si>
  <si>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</si>
  <si>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</si>
  <si>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</si>
  <si>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</si>
  <si>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</si>
  <si>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</si>
  <si>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</si>
  <si>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</si>
  <si>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</si>
  <si>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</si>
  <si>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</si>
  <si>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</si>
  <si>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</si>
  <si>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</si>
  <si>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</si>
  <si>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</si>
  <si>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</si>
  <si>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</si>
  <si>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</si>
  <si>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</si>
  <si>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</si>
  <si>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</si>
  <si>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</si>
  <si>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</si>
  <si>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</si>
  <si>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</si>
  <si>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</si>
  <si>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</si>
  <si>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</si>
  <si>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</si>
  <si>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</si>
  <si>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</si>
  <si>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</si>
  <si>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</si>
  <si>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</si>
  <si>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</si>
  <si>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</si>
  <si>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</si>
  <si>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</si>
  <si>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</si>
  <si>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</si>
  <si>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</si>
  <si>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</si>
  <si>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</si>
  <si>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</si>
  <si>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</si>
  <si>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</si>
  <si>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</si>
  <si>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</si>
  <si>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</si>
  <si>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</si>
  <si>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</si>
  <si>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</si>
  <si>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</si>
  <si>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</si>
  <si>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</si>
  <si>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</si>
  <si>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</si>
  <si>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</si>
  <si>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</si>
  <si>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</si>
  <si>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</si>
  <si>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</si>
  <si>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</si>
  <si>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</si>
  <si>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</si>
  <si>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</si>
  <si>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</si>
  <si>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</si>
  <si>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</si>
  <si>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</si>
  <si>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</si>
  <si>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</si>
  <si>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</si>
  <si>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</si>
  <si>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</si>
  <si>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</si>
  <si>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</si>
  <si>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</si>
  <si>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</si>
  <si>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</si>
  <si>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</si>
  <si>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</si>
  <si>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</si>
  <si>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</si>
  <si>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</si>
  <si>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</si>
  <si>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</si>
  <si>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</si>
  <si>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</si>
  <si>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</si>
  <si>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</si>
  <si>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</si>
  <si>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</si>
  <si>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</si>
  <si>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</si>
  <si>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</si>
  <si>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</si>
  <si>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</si>
  <si>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</si>
  <si>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</si>
  <si>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</si>
  <si>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</si>
  <si>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</si>
  <si>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</si>
  <si>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</si>
  <si>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</si>
  <si>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</si>
  <si>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</si>
  <si>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</si>
  <si>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</si>
  <si>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</si>
  <si>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</si>
  <si>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</si>
  <si>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</si>
  <si>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</si>
  <si>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</si>
  <si>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</si>
  <si>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</si>
  <si>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</si>
  <si>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</si>
  <si>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</si>
  <si>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</si>
  <si>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</si>
  <si>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</si>
  <si>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</si>
  <si>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</si>
  <si>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</si>
  <si>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</si>
  <si>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</si>
  <si>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</si>
  <si>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</si>
  <si>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</si>
  <si>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</si>
  <si>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</si>
  <si>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</si>
  <si>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</si>
  <si>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</si>
  <si>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</si>
  <si>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</si>
  <si>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</si>
  <si>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</si>
  <si>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</si>
  <si>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</si>
  <si>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</si>
  <si>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</si>
  <si>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</si>
  <si>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</si>
  <si>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</si>
  <si>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</si>
  <si>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</si>
  <si>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</si>
  <si>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</si>
  <si>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</si>
  <si>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</si>
  <si>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</si>
  <si>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</si>
  <si>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</si>
  <si>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</si>
  <si>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</si>
  <si>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</si>
  <si>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</si>
  <si>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</si>
  <si>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</si>
  <si>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</si>
  <si>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</si>
  <si>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</si>
  <si>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</si>
  <si>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</si>
  <si>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</si>
  <si>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</si>
  <si>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</si>
  <si>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</si>
  <si>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</si>
  <si>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</si>
  <si>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</si>
  <si>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</si>
  <si>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</si>
  <si>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</si>
  <si>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</si>
  <si>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</si>
  <si>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</si>
  <si>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</si>
  <si>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</si>
  <si>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</si>
  <si>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</si>
  <si>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</si>
  <si>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</si>
  <si>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</si>
  <si>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</si>
  <si>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</si>
  <si>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</si>
  <si>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</si>
  <si>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</si>
  <si>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</si>
  <si>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</si>
  <si>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</si>
  <si>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</si>
  <si>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</si>
  <si>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</si>
  <si>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</si>
  <si>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</si>
  <si>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</si>
  <si>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</si>
  <si>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</si>
  <si>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</si>
  <si>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</si>
  <si>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</si>
  <si>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</si>
  <si>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</si>
  <si>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</si>
  <si>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</si>
  <si>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</si>
  <si>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</si>
  <si>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</si>
  <si>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</si>
  <si>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</si>
  <si>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</si>
  <si>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</si>
  <si>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</si>
  <si>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</si>
  <si>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</si>
  <si>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</si>
  <si>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</si>
  <si>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</si>
  <si>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</si>
  <si>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</si>
  <si>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</si>
  <si>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</si>
  <si>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</si>
  <si>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</si>
  <si>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</si>
  <si>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</si>
  <si>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</si>
  <si>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</si>
  <si>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</si>
  <si>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</si>
  <si>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</si>
  <si>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</si>
  <si>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</si>
  <si>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</si>
  <si>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</si>
  <si>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</si>
  <si>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</si>
  <si>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</si>
  <si>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</si>
  <si>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</si>
  <si>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</si>
  <si>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</si>
  <si>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</si>
  <si>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</si>
  <si>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</si>
  <si>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</si>
  <si>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</si>
  <si>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</si>
  <si>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</si>
  <si>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</si>
  <si>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</si>
  <si>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</si>
  <si>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</si>
  <si>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</si>
  <si>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</si>
  <si>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</si>
  <si>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</si>
  <si>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</si>
  <si>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</si>
  <si>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</si>
  <si>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</si>
  <si>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</si>
  <si>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</si>
  <si>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</si>
  <si>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</si>
  <si>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</si>
  <si>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</si>
  <si>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</si>
  <si>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</si>
  <si>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</si>
  <si>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</si>
  <si>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</si>
  <si>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</si>
  <si>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</si>
  <si>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</si>
  <si>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</si>
  <si>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</si>
  <si>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</si>
  <si>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</si>
  <si>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</si>
  <si>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</si>
  <si>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</si>
  <si>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</si>
  <si>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</si>
  <si>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</si>
  <si>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</si>
  <si>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</si>
  <si>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</si>
  <si>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</si>
  <si>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</si>
  <si>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</si>
  <si>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</si>
  <si>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</si>
  <si>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</si>
  <si>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</si>
  <si>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</si>
  <si>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</si>
  <si>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</si>
  <si>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</si>
  <si>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</si>
  <si>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</si>
  <si>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</si>
  <si>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</si>
  <si>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</si>
  <si>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</si>
  <si>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</si>
  <si>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</si>
  <si>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</si>
  <si>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</si>
  <si>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</si>
  <si>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</si>
  <si>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</si>
  <si>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</si>
  <si>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</si>
  <si>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</si>
  <si>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</si>
  <si>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</si>
  <si>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</si>
  <si>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</si>
  <si>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</si>
  <si>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</si>
  <si>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</si>
  <si>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</si>
  <si>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</si>
  <si>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</si>
  <si>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</si>
  <si>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</si>
  <si>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</si>
  <si>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</si>
  <si>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</si>
  <si>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</si>
  <si>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</si>
  <si>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</si>
  <si>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</si>
  <si>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</si>
  <si>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</si>
  <si>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</si>
  <si>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</si>
  <si>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</si>
  <si>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</si>
  <si>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</si>
  <si>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</si>
  <si>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</si>
  <si>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</si>
  <si>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</si>
  <si>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</si>
  <si>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</si>
  <si>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</si>
  <si>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</si>
  <si>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</si>
  <si>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</si>
  <si>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</si>
  <si>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</si>
  <si>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</si>
  <si>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</si>
  <si>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</si>
  <si>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</si>
  <si>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</si>
  <si>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</si>
  <si>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</si>
  <si>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</si>
  <si>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</si>
  <si>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</si>
  <si>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</si>
  <si>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</si>
  <si>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</si>
  <si>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</si>
  <si>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</si>
  <si>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</si>
  <si>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</si>
  <si>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</si>
  <si>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</si>
  <si>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</si>
  <si>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</si>
  <si>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</si>
  <si>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</si>
  <si>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</si>
  <si>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</si>
  <si>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</si>
  <si>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</si>
  <si>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</si>
  <si>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</si>
  <si>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</si>
  <si>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</si>
  <si>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</si>
  <si>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</si>
  <si>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</si>
  <si>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</si>
  <si>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</si>
  <si>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</si>
  <si>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</si>
  <si>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</si>
  <si>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</si>
  <si>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</si>
  <si>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</si>
  <si>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</si>
  <si>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</si>
  <si>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</si>
  <si>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</si>
  <si>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</si>
  <si>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</si>
  <si>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</si>
  <si>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</si>
  <si>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</si>
  <si>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</si>
  <si>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</si>
  <si>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</si>
  <si>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</si>
  <si>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</si>
  <si>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</si>
  <si>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</si>
  <si>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</si>
  <si>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</si>
  <si>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</si>
  <si>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</si>
  <si>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</si>
  <si>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</si>
  <si>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</si>
  <si>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</si>
  <si>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</si>
  <si>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</si>
  <si>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</si>
  <si>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</si>
  <si>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</si>
  <si>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</si>
  <si>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</si>
  <si>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</si>
  <si>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</si>
  <si>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</si>
  <si>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</si>
  <si>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</si>
  <si>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</si>
  <si>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</si>
  <si>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</si>
  <si>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</si>
  <si>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</si>
  <si>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</si>
  <si>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</si>
  <si>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</si>
  <si>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</si>
  <si>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</si>
  <si>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</si>
  <si>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</si>
  <si>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</si>
  <si>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</si>
  <si>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</si>
  <si>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</si>
  <si>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</si>
  <si>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</si>
  <si>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</si>
  <si>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</si>
  <si>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</si>
  <si>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</si>
  <si>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</si>
  <si>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</si>
  <si>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</si>
  <si>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</si>
  <si>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</si>
  <si>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</si>
  <si>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</si>
  <si>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</si>
  <si>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</si>
  <si>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</si>
  <si>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</si>
  <si>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</si>
  <si>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</si>
  <si>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</si>
  <si>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</si>
  <si>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</si>
  <si>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</si>
  <si>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</si>
  <si>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</si>
  <si>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</si>
  <si>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</si>
  <si>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</si>
  <si>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</si>
  <si>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</si>
  <si>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</si>
  <si>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</si>
  <si>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</si>
  <si>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</si>
  <si>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</si>
  <si>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</si>
  <si>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</si>
  <si>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</si>
  <si>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</si>
  <si>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</si>
  <si>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</si>
  <si>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</si>
  <si>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</si>
  <si>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</si>
  <si>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</si>
  <si>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</si>
  <si>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</si>
  <si>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</si>
  <si>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</si>
  <si>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</si>
  <si>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</si>
  <si>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</si>
  <si>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</si>
  <si>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</si>
  <si>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</si>
  <si>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</si>
  <si>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</si>
  <si>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</si>
  <si>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</si>
  <si>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</si>
  <si>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</si>
  <si>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</si>
  <si>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</si>
  <si>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</si>
  <si>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</si>
  <si>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</si>
  <si>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</si>
  <si>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</si>
  <si>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</si>
  <si>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</si>
  <si>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</si>
  <si>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</si>
  <si>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</si>
  <si>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</si>
  <si>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</si>
  <si>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</si>
  <si>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</si>
  <si>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</si>
  <si>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</si>
  <si>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</si>
  <si>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</si>
  <si>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</si>
  <si>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</si>
  <si>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</si>
  <si>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</si>
  <si>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</si>
  <si>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</si>
  <si>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</si>
  <si>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</si>
  <si>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</si>
  <si>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</si>
  <si>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</si>
  <si>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</si>
  <si>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</si>
  <si>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</si>
  <si>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</si>
  <si>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</si>
  <si>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</si>
  <si>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</si>
  <si>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</si>
  <si>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</si>
  <si>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</si>
  <si>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</si>
  <si>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</si>
  <si>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</si>
  <si>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</si>
  <si>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</si>
  <si>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</si>
  <si>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</si>
  <si>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</si>
  <si>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</si>
  <si>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</si>
  <si>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</si>
  <si>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</si>
  <si>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</si>
  <si>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</si>
  <si>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</si>
  <si>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</si>
  <si>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</si>
  <si>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</si>
  <si>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</si>
  <si>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</si>
  <si>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</si>
  <si>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</si>
  <si>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</si>
  <si>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</si>
  <si>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</si>
  <si>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</si>
  <si>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</si>
  <si>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</si>
  <si>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</si>
  <si>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</si>
  <si>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</si>
  <si>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</si>
  <si>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</si>
  <si>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</si>
  <si>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</si>
  <si>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</si>
  <si>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</si>
  <si>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</si>
  <si>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</si>
  <si>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</si>
  <si>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</si>
  <si>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</si>
  <si>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</si>
  <si>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</si>
  <si>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</si>
  <si>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</si>
  <si>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</si>
  <si>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</si>
  <si>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</si>
  <si>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</si>
  <si>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</si>
  <si>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</si>
  <si>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</si>
  <si>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</si>
  <si>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</si>
  <si>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</si>
  <si>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</si>
  <si>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</si>
  <si>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</si>
  <si>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</si>
  <si>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</si>
  <si>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</si>
  <si>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</si>
  <si>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</si>
  <si>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</si>
  <si>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</si>
  <si>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</si>
  <si>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</si>
  <si>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</si>
  <si>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</si>
  <si>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</si>
  <si>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</si>
  <si>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</si>
  <si>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</si>
  <si>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</si>
  <si>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</si>
  <si>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</si>
  <si>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</si>
  <si>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</si>
  <si>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</si>
  <si>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</si>
  <si>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</si>
  <si>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</si>
  <si>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</si>
  <si>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</si>
  <si>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</si>
  <si>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</si>
  <si>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</si>
  <si>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</si>
  <si>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</si>
  <si>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</si>
  <si>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</si>
  <si>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</si>
  <si>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</si>
  <si>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</si>
  <si>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</si>
  <si>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</si>
  <si>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</si>
  <si>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</si>
  <si>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</si>
  <si>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</si>
  <si>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</si>
  <si>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</si>
  <si>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</si>
  <si>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</si>
  <si>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</si>
  <si>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</si>
  <si>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</si>
  <si>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</si>
  <si>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</si>
  <si>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</si>
  <si>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</si>
  <si>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</si>
  <si>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</si>
  <si>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</si>
  <si>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</si>
  <si>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</si>
  <si>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</si>
  <si>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</si>
  <si>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</si>
  <si>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</si>
  <si>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</si>
  <si>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</si>
  <si>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</si>
  <si>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</si>
  <si>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</si>
  <si>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</si>
  <si>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</si>
  <si>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</si>
  <si>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</si>
  <si>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</si>
  <si>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</si>
  <si>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</si>
  <si>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</si>
  <si>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</si>
  <si>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</si>
  <si>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</si>
  <si>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</si>
  <si>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</si>
  <si>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</si>
  <si>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</si>
  <si>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</si>
  <si>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</si>
  <si>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</si>
  <si>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</si>
  <si>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</si>
  <si>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</si>
  <si>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</si>
  <si>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</si>
  <si>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</si>
  <si>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</si>
  <si>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</si>
  <si>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</si>
  <si>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</si>
  <si>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</si>
  <si>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</si>
  <si>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</si>
  <si>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</si>
  <si>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</si>
  <si>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</si>
  <si>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</si>
  <si>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</si>
  <si>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</si>
  <si>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</si>
  <si>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</si>
  <si>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</si>
  <si>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</si>
  <si>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</si>
  <si>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</si>
  <si>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</si>
  <si>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</si>
  <si>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</si>
  <si>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</si>
  <si>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</si>
  <si>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</si>
  <si>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</si>
  <si>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</si>
  <si>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</si>
  <si>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</si>
  <si>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</si>
  <si>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</si>
  <si>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</si>
  <si>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</si>
  <si>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</si>
  <si>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</si>
  <si>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</si>
  <si>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</si>
  <si>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</si>
  <si>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</si>
  <si>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</si>
  <si>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</si>
  <si>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</si>
  <si>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</si>
  <si>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</si>
  <si>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</si>
  <si>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</si>
  <si>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</si>
  <si>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</si>
  <si>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</si>
  <si>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</si>
  <si>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</si>
  <si>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</si>
  <si>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</si>
  <si>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</si>
  <si>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</si>
  <si>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</si>
  <si>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</si>
  <si>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</si>
  <si>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</si>
  <si>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</si>
  <si>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</si>
  <si>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</si>
  <si>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</si>
  <si>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</si>
  <si>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</si>
  <si>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</si>
  <si>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</si>
  <si>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</si>
  <si>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</si>
  <si>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</si>
  <si>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</si>
  <si>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</si>
  <si>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</si>
  <si>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</si>
  <si>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</si>
  <si>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</si>
  <si>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</si>
  <si>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</si>
  <si>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</si>
  <si>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</si>
  <si>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</si>
  <si>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</si>
  <si>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</si>
  <si>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</si>
  <si>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</si>
  <si>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</si>
  <si>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</si>
  <si>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</si>
  <si>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</si>
  <si>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</si>
  <si>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</si>
  <si>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</si>
  <si>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</si>
  <si>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</si>
  <si>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</si>
  <si>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</si>
  <si>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</si>
  <si>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</si>
  <si>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</si>
  <si>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</si>
  <si>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</si>
  <si>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</si>
  <si>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</si>
  <si>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</si>
  <si>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</si>
  <si>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</si>
  <si>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</si>
  <si>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</si>
  <si>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</si>
  <si>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</si>
  <si>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</si>
  <si>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</si>
  <si>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</si>
  <si>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</si>
  <si>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</si>
  <si>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</si>
  <si>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</si>
  <si>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</si>
  <si>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</si>
  <si>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</si>
  <si>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</si>
  <si>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</si>
  <si>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</si>
  <si>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</si>
  <si>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</si>
  <si>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</si>
  <si>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</si>
  <si>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</si>
  <si>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</si>
  <si>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</si>
  <si>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</si>
  <si>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</si>
  <si>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</si>
  <si>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</si>
  <si>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</si>
  <si>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</si>
  <si>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</si>
  <si>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</si>
  <si>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</si>
  <si>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</si>
  <si>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</si>
  <si>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</si>
  <si>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</si>
  <si>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</si>
  <si>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</si>
  <si>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</si>
  <si>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</si>
  <si>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</si>
  <si>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</si>
  <si>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</si>
  <si>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</si>
  <si>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</si>
  <si>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</si>
  <si>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</si>
  <si>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</si>
  <si>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</si>
  <si>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</si>
  <si>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</si>
  <si>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</si>
  <si>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</si>
  <si>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</si>
  <si>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</si>
  <si>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</si>
  <si>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</si>
  <si>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</si>
  <si>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</si>
  <si>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</si>
  <si>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</si>
  <si>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</si>
  <si>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</si>
  <si>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</si>
  <si>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</si>
  <si>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</si>
  <si>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</si>
  <si>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</si>
  <si>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</si>
  <si>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</si>
  <si>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</si>
  <si>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</si>
  <si>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</si>
  <si>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</si>
  <si>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</si>
  <si>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</si>
  <si>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</si>
  <si>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</si>
  <si>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</si>
  <si>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</si>
  <si>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</si>
  <si>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</si>
  <si>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</si>
  <si>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</si>
  <si>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</si>
  <si>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</si>
  <si>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</si>
  <si>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</si>
  <si>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</si>
  <si>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</si>
  <si>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</si>
  <si>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</si>
  <si>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</si>
  <si>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</si>
  <si>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</si>
  <si>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</si>
  <si>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</si>
  <si>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</si>
  <si>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</si>
  <si>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</si>
  <si>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</si>
  <si>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</si>
  <si>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</si>
  <si>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</si>
  <si>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</si>
  <si>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</si>
  <si>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</si>
  <si>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</si>
  <si>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</si>
  <si>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</si>
  <si>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</si>
  <si>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</si>
  <si>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</si>
  <si>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</si>
  <si>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</si>
  <si>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</si>
  <si>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</si>
  <si>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</si>
  <si>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</si>
  <si>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</si>
  <si>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</si>
  <si>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</si>
  <si>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</si>
  <si>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</si>
  <si>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</si>
  <si>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</si>
  <si>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</si>
  <si>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</si>
  <si>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</si>
  <si>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</si>
  <si>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</si>
  <si>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</si>
  <si>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</si>
  <si>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</si>
  <si>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</si>
  <si>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</si>
  <si>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</si>
  <si>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</si>
  <si>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</si>
  <si>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</si>
  <si>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</si>
  <si>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</si>
  <si>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</si>
  <si>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</si>
  <si>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</si>
  <si>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</si>
  <si>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</si>
  <si>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</si>
  <si>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</si>
  <si>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</si>
  <si>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</si>
  <si>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</si>
  <si>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</si>
  <si>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</si>
  <si>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</si>
  <si>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</si>
  <si>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</si>
  <si>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</si>
  <si>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</si>
  <si>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</si>
  <si>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</si>
  <si>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</si>
  <si>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</si>
  <si>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</si>
  <si>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</si>
  <si>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</si>
  <si>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</si>
  <si>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</si>
  <si>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</si>
  <si>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</si>
  <si>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</si>
  <si>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</si>
  <si>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</si>
  <si>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</si>
  <si>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</si>
  <si>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</si>
  <si>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</si>
  <si>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</si>
  <si>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</si>
  <si>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</si>
  <si>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</si>
  <si>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</si>
  <si>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</si>
  <si>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</si>
  <si>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</si>
  <si>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</si>
  <si>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</si>
  <si>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</si>
  <si>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</si>
  <si>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</si>
  <si>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</si>
  <si>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</si>
  <si>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</si>
  <si>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</si>
  <si>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</si>
  <si>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</si>
  <si>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</si>
  <si>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</si>
  <si>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</si>
  <si>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</si>
  <si>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</si>
  <si>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</si>
  <si>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</si>
  <si>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</si>
  <si>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</si>
  <si>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</si>
  <si>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</si>
  <si>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</si>
  <si>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</si>
  <si>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</si>
  <si>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</si>
  <si>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</si>
  <si>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</si>
  <si>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</si>
  <si>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</si>
  <si>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</si>
  <si>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</si>
  <si>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</si>
  <si>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</si>
  <si>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</si>
  <si>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</si>
  <si>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</si>
  <si>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</si>
  <si>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</si>
  <si>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</si>
  <si>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</si>
  <si>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</si>
  <si>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</si>
  <si>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</si>
  <si>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</si>
  <si>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</si>
  <si>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</si>
  <si>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</si>
  <si>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</si>
  <si>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</si>
  <si>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</si>
  <si>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</si>
  <si>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</si>
  <si>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</si>
  <si>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</si>
  <si>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</si>
  <si>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</si>
  <si>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</si>
  <si>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</si>
  <si>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</si>
  <si>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</si>
  <si>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</si>
  <si>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</si>
  <si>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</si>
  <si>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</si>
  <si>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</si>
  <si>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</si>
  <si>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</si>
  <si>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</si>
  <si>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</si>
  <si>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</si>
  <si>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</si>
  <si>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</si>
  <si>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</si>
  <si>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</si>
  <si>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</si>
  <si>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</si>
  <si>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</si>
  <si>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</si>
  <si>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</si>
  <si>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</si>
  <si>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</si>
  <si>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</si>
  <si>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</si>
  <si>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</si>
  <si>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</si>
  <si>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</si>
  <si>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</si>
  <si>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</si>
  <si>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</si>
  <si>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</si>
  <si>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</si>
  <si>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</si>
  <si>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</si>
  <si>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</si>
  <si>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</si>
  <si>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</si>
  <si>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</si>
  <si>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</si>
  <si>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</si>
  <si>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</si>
  <si>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</si>
  <si>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</si>
  <si>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</si>
  <si>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</si>
  <si>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</si>
  <si>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</si>
  <si>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</si>
  <si>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</si>
  <si>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</si>
  <si>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</si>
  <si>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</si>
  <si>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</si>
  <si>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</si>
  <si>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</si>
  <si>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</si>
  <si>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</si>
  <si>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</si>
  <si>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</si>
  <si>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</si>
  <si>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</si>
  <si>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</si>
  <si>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</si>
  <si>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</si>
  <si>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</si>
  <si>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</si>
  <si>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</si>
  <si>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</si>
  <si>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</si>
  <si>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</si>
  <si>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</si>
  <si>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</si>
  <si>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</si>
  <si>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</si>
  <si>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</si>
  <si>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</si>
  <si>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</si>
  <si>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</si>
  <si>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</si>
  <si>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</si>
  <si>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</si>
  <si>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</si>
  <si>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</si>
  <si>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</si>
  <si>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</si>
  <si>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</si>
  <si>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</si>
  <si>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</si>
  <si>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</si>
  <si>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</si>
  <si>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</si>
  <si>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</si>
  <si>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</si>
  <si>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</si>
  <si>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</si>
  <si>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</si>
  <si>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</si>
  <si>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</si>
  <si>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</si>
  <si>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</si>
  <si>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</si>
  <si>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</si>
  <si>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</si>
  <si>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</si>
  <si>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</si>
  <si>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</si>
  <si>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</si>
  <si>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</si>
  <si>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</si>
  <si>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</si>
  <si>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</si>
  <si>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</si>
  <si>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</si>
  <si>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</si>
  <si>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</si>
  <si>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</si>
  <si>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</si>
  <si>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</si>
  <si>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</si>
  <si>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</si>
  <si>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</si>
  <si>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</si>
  <si>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</si>
  <si>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</si>
  <si>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</si>
  <si>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</si>
  <si>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</si>
  <si>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</si>
  <si>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</si>
  <si>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</si>
  <si>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</si>
  <si>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</si>
  <si>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</si>
  <si>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</si>
  <si>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</si>
  <si>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</si>
  <si>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</si>
  <si>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</si>
  <si>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</si>
  <si>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</si>
  <si>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</si>
  <si>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</si>
  <si>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</si>
  <si>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</si>
  <si>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</si>
  <si>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</si>
  <si>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</si>
  <si>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</si>
  <si>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</si>
  <si>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</si>
  <si>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</si>
  <si>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</si>
  <si>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</si>
  <si>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</si>
  <si>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</si>
  <si>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</si>
  <si>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</si>
  <si>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</si>
  <si>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</si>
  <si>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</si>
  <si>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</si>
  <si>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</si>
  <si>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</si>
  <si>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</si>
  <si>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</si>
  <si>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</si>
  <si>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</si>
  <si>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</si>
  <si>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</si>
  <si>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</si>
  <si>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</si>
  <si>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</si>
  <si>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</si>
  <si>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</si>
  <si>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</si>
  <si>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</si>
  <si>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</si>
  <si>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</si>
  <si>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</si>
  <si>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</si>
  <si>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</si>
  <si>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</si>
  <si>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</si>
  <si>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</si>
  <si>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</si>
  <si>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</si>
  <si>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</si>
  <si>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</si>
  <si>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</si>
  <si>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</si>
  <si>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</si>
  <si>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</si>
  <si>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</si>
  <si>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</si>
  <si>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</si>
  <si>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</si>
  <si>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</si>
  <si>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</si>
  <si>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</si>
  <si>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</si>
  <si>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</si>
  <si>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</si>
  <si>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</si>
  <si>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</si>
  <si>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</si>
  <si>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</si>
  <si>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</si>
  <si>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</si>
  <si>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</si>
  <si>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</si>
  <si>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</si>
  <si>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</si>
  <si>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</si>
  <si>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</si>
  <si>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</si>
  <si>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</si>
  <si>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</si>
  <si>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</si>
  <si>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</si>
  <si>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</si>
  <si>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</si>
  <si>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</si>
  <si>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</si>
  <si>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</si>
  <si>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</si>
  <si>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</si>
  <si>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</si>
  <si>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</si>
  <si>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</si>
  <si>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</si>
  <si>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</si>
  <si>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</si>
  <si>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</si>
  <si>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</si>
  <si>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</si>
  <si>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</si>
  <si>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</si>
  <si>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</si>
  <si>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</si>
  <si>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</si>
  <si>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</si>
  <si>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</si>
  <si>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</si>
  <si>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</si>
  <si>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</si>
  <si>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</si>
  <si>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</si>
  <si>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</si>
  <si>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</si>
  <si>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</si>
  <si>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</si>
  <si>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</si>
  <si>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</si>
  <si>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</si>
  <si>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</si>
  <si>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</si>
  <si>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</si>
  <si>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</si>
  <si>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</si>
  <si>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</si>
  <si>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</si>
  <si>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</si>
  <si>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</si>
  <si>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</si>
  <si>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</si>
  <si>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</si>
  <si>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</si>
  <si>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</si>
  <si>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</si>
  <si>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</si>
  <si>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</si>
  <si>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</si>
  <si>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</si>
  <si>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</si>
  <si>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</si>
  <si>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</si>
  <si>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</si>
  <si>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</si>
  <si>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</si>
  <si>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</si>
  <si>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</si>
  <si>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</si>
  <si>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</si>
  <si>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</si>
  <si>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</si>
  <si>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</si>
  <si>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</si>
  <si>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</si>
  <si>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</si>
  <si>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</si>
  <si>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</si>
  <si>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</si>
  <si>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</si>
  <si>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</si>
  <si>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</si>
  <si>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</si>
  <si>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</si>
  <si>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</si>
  <si>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</si>
  <si>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</si>
  <si>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</si>
  <si>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</si>
  <si>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</si>
  <si>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</si>
  <si>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</si>
  <si>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</si>
  <si>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</si>
  <si>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</si>
  <si>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</si>
  <si>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</si>
  <si>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</si>
  <si>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</si>
  <si>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</si>
  <si>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</si>
  <si>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</si>
  <si>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</si>
  <si>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</si>
  <si>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</si>
  <si>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</si>
  <si>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</si>
  <si>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</si>
  <si>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</si>
  <si>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</si>
  <si>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</si>
  <si>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</si>
  <si>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</si>
  <si>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</si>
  <si>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</si>
  <si>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</si>
  <si>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</si>
  <si>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</si>
  <si>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</si>
  <si>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</si>
  <si>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</si>
  <si>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</si>
  <si>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</si>
  <si>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</si>
  <si>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</si>
  <si>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</si>
  <si>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</si>
  <si>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</si>
  <si>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</si>
  <si>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</si>
  <si>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</si>
  <si>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</si>
  <si>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</si>
  <si>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</si>
  <si>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</si>
  <si>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</si>
  <si>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</si>
  <si>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</si>
  <si>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</si>
  <si>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</si>
  <si>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</si>
  <si>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</si>
  <si>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</si>
  <si>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</si>
  <si>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</si>
  <si>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</si>
  <si>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</si>
  <si>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</si>
  <si>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</si>
  <si>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</si>
  <si>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</si>
  <si>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</si>
  <si>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</si>
  <si>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</si>
  <si>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</si>
  <si>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</si>
  <si>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</si>
  <si>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</si>
  <si>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</si>
  <si>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</si>
  <si>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</si>
  <si>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</si>
  <si>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</si>
  <si>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</si>
  <si>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</si>
  <si>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</si>
  <si>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</si>
  <si>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</si>
  <si>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</si>
  <si>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</si>
  <si>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</si>
  <si>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</si>
  <si>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</si>
  <si>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</si>
  <si>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</si>
  <si>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</si>
  <si>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</si>
  <si>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</si>
  <si>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</si>
  <si>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</si>
  <si>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</si>
  <si>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</si>
  <si>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</si>
  <si>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</si>
  <si>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</si>
  <si>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</si>
  <si>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</si>
  <si>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</si>
  <si>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</si>
  <si>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</si>
  <si>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</si>
  <si>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</si>
  <si>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</si>
  <si>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</si>
  <si>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</si>
  <si>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</si>
  <si>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</si>
  <si>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</si>
  <si>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</si>
  <si>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</si>
  <si>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</si>
  <si>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</si>
  <si>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</si>
  <si>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</si>
  <si>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</si>
  <si>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</si>
  <si>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</si>
  <si>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</si>
  <si>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</si>
  <si>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</si>
  <si>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</si>
  <si>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</si>
  <si>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</si>
  <si>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</si>
  <si>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</si>
  <si>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</si>
  <si>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</si>
  <si>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</si>
  <si>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</si>
  <si>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</si>
  <si>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</si>
  <si>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</si>
  <si>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</si>
  <si>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</si>
  <si>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</si>
  <si>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</si>
  <si>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</si>
  <si>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</si>
  <si>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</si>
  <si>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</si>
  <si>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</si>
  <si>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</si>
  <si>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</si>
  <si>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</si>
  <si>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</si>
  <si>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</si>
  <si>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</si>
  <si>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</si>
  <si>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</si>
  <si>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</si>
  <si>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</si>
  <si>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</si>
  <si>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</si>
  <si>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</si>
  <si>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</si>
  <si>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</si>
  <si>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</si>
  <si>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</si>
  <si>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</si>
  <si>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</si>
  <si>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</si>
  <si>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</si>
  <si>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</si>
  <si>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</si>
  <si>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</si>
  <si>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</si>
  <si>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</si>
  <si>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</si>
  <si>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</si>
  <si>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</si>
  <si>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</si>
  <si>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</si>
  <si>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</si>
  <si>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</si>
  <si>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</si>
  <si>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</si>
  <si>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</si>
  <si>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</si>
  <si>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</si>
  <si>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</si>
  <si>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</si>
  <si>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</si>
  <si>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</si>
  <si>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</si>
  <si>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</si>
  <si>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</si>
  <si>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</si>
  <si>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</si>
  <si>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</si>
  <si>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</si>
  <si>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</si>
  <si>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</si>
  <si>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</si>
  <si>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</si>
  <si>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</si>
  <si>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</si>
  <si>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</si>
  <si>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</si>
  <si>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</si>
  <si>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</si>
  <si>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</si>
  <si>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</si>
  <si>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</si>
  <si>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</si>
  <si>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</si>
  <si>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</si>
  <si>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</si>
  <si>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</si>
  <si>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</si>
  <si>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</si>
  <si>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</si>
  <si>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</si>
  <si>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</si>
  <si>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</si>
  <si>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</si>
  <si>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</si>
  <si>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</si>
  <si>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</si>
  <si>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</si>
  <si>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</si>
  <si>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</si>
  <si>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</si>
  <si>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</si>
  <si>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</si>
  <si>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</si>
  <si>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</si>
  <si>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</si>
  <si>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</si>
  <si>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</si>
  <si>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</si>
  <si>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</si>
  <si>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</si>
  <si>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</si>
  <si>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</si>
  <si>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</si>
  <si>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</si>
  <si>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</si>
  <si>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</si>
  <si>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</si>
  <si>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</si>
  <si>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</si>
  <si>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</si>
  <si>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</si>
  <si>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</si>
  <si>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</si>
  <si>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</si>
  <si>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</si>
  <si>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</si>
  <si>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</si>
  <si>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</si>
  <si>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</si>
  <si>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</si>
  <si>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</si>
  <si>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</si>
  <si>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</si>
  <si>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</si>
  <si>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</si>
  <si>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</si>
  <si>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</si>
  <si>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</si>
  <si>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</si>
  <si>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</si>
  <si>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</si>
  <si>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</si>
  <si>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</si>
  <si>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</si>
  <si>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</si>
  <si>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</si>
  <si>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</si>
  <si>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</si>
  <si>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</si>
  <si>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</si>
  <si>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</si>
  <si>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</si>
  <si>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</si>
  <si>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</si>
  <si>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</si>
  <si>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</si>
  <si>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</si>
  <si>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</si>
  <si>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</si>
  <si>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</si>
  <si>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</si>
  <si>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</si>
  <si>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</si>
  <si>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</si>
  <si>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</si>
  <si>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</si>
  <si>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</si>
  <si>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</si>
  <si>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</si>
  <si>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</si>
  <si>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</si>
  <si>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</si>
  <si>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</si>
  <si>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</si>
  <si>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</si>
  <si>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</si>
  <si>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</si>
  <si>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</si>
  <si>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</si>
  <si>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</si>
  <si>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</si>
  <si>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</si>
  <si>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</si>
  <si>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</si>
  <si>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</si>
  <si>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</si>
  <si>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</si>
  <si>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</si>
  <si>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</si>
  <si>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</si>
  <si>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</si>
  <si>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</si>
  <si>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</si>
  <si>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</si>
  <si>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</si>
  <si>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</si>
  <si>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</si>
  <si>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</si>
  <si>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</si>
  <si>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</si>
  <si>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</si>
  <si>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</si>
  <si>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</si>
  <si>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</si>
  <si>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</si>
  <si>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</si>
  <si>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</si>
  <si>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</si>
  <si>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</si>
  <si>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</si>
  <si>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</si>
  <si>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</si>
  <si>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</si>
  <si>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</si>
  <si>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</si>
  <si>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</si>
  <si>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</si>
  <si>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</si>
  <si>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</si>
  <si>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</si>
  <si>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</si>
  <si>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</si>
  <si>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</si>
  <si>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</si>
  <si>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</si>
  <si>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</si>
  <si>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</si>
  <si>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</si>
  <si>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</si>
  <si>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</si>
  <si>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</si>
  <si>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</si>
  <si>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</si>
  <si>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</si>
  <si>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</si>
  <si>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</si>
  <si>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</si>
  <si>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</si>
  <si>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</si>
  <si>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</si>
  <si>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</si>
  <si>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</si>
  <si>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</si>
  <si>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</si>
  <si>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</si>
  <si>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</si>
  <si>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</si>
  <si>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</si>
  <si>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</si>
  <si>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</si>
  <si>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</si>
  <si>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</si>
  <si>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</si>
  <si>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</si>
  <si>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</si>
  <si>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</si>
  <si>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</si>
  <si>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</si>
  <si>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</si>
  <si>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</si>
  <si>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</si>
  <si>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</si>
  <si>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</si>
  <si>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</si>
  <si>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</si>
  <si>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</si>
  <si>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</si>
  <si>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</si>
  <si>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</si>
  <si>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</si>
  <si>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</si>
  <si>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</si>
  <si>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</si>
  <si>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</si>
  <si>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</si>
  <si>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</si>
  <si>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</si>
  <si>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</si>
  <si>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</si>
  <si>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</si>
  <si>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</si>
  <si>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</si>
  <si>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</si>
  <si>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</si>
  <si>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</si>
  <si>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</si>
  <si>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</si>
  <si>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</si>
  <si>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</si>
  <si>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</si>
  <si>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</si>
  <si>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</si>
  <si>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</si>
  <si>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</si>
  <si>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</si>
  <si>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</si>
  <si>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</si>
  <si>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</si>
  <si>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</si>
  <si>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</si>
  <si>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</si>
  <si>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</si>
  <si>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</si>
  <si>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</si>
  <si>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</si>
  <si>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</si>
  <si>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</si>
  <si>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</si>
  <si>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</si>
  <si>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</si>
  <si>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</si>
  <si>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</si>
  <si>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</si>
  <si>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</si>
  <si>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</si>
  <si>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</si>
  <si>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</si>
  <si>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</si>
  <si>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</si>
  <si>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</si>
  <si>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</si>
  <si>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</si>
  <si>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</si>
  <si>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</si>
  <si>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</si>
  <si>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</si>
  <si>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</si>
  <si>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</si>
  <si>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</si>
  <si>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</si>
  <si>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</si>
  <si>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</si>
  <si>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</si>
  <si>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</si>
  <si>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</si>
  <si>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</si>
  <si>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</si>
  <si>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</si>
  <si>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</si>
  <si>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</si>
  <si>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</si>
  <si>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</si>
  <si>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</si>
  <si>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</si>
  <si>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</si>
  <si>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</si>
  <si>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</si>
  <si>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</si>
  <si>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</si>
  <si>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</si>
  <si>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</si>
  <si>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</si>
  <si>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</si>
  <si>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</si>
  <si>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</si>
  <si>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</si>
  <si>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</si>
  <si>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</si>
  <si>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</si>
  <si>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</si>
  <si>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</si>
  <si>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</si>
  <si>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</si>
  <si>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</si>
  <si>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</si>
  <si>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</si>
  <si>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</si>
  <si>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</si>
  <si>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</si>
  <si>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</si>
  <si>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</si>
  <si>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</si>
  <si>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</si>
  <si>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</si>
  <si>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</si>
  <si>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</si>
  <si>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</si>
  <si>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</si>
  <si>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</si>
  <si>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</si>
  <si>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</si>
  <si>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</si>
  <si>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</si>
  <si>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</si>
  <si>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</si>
  <si>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</si>
  <si>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</si>
  <si>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</si>
  <si>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</si>
  <si>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</si>
  <si>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</si>
  <si>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</si>
  <si>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</si>
  <si>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</si>
  <si>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</si>
  <si>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</si>
  <si>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</si>
  <si>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</si>
  <si>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</si>
  <si>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</si>
  <si>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</si>
  <si>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</si>
  <si>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</si>
  <si>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</si>
  <si>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</si>
  <si>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</si>
  <si>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</si>
  <si>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</si>
  <si>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</si>
  <si>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</si>
  <si>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</si>
  <si>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</si>
  <si>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</si>
  <si>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</si>
  <si>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</si>
  <si>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</si>
  <si>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</si>
  <si>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</si>
  <si>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</si>
  <si>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</si>
  <si>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</si>
  <si>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</si>
  <si>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</si>
  <si>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</si>
  <si>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</si>
  <si>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</si>
  <si>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</si>
  <si>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</si>
  <si>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</si>
  <si>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</si>
  <si>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</si>
  <si>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</si>
  <si>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</si>
  <si>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</si>
  <si>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</si>
  <si>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</si>
  <si>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</si>
  <si>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</si>
  <si>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</si>
  <si>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</si>
  <si>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</si>
  <si>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</si>
  <si>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</si>
  <si>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</si>
  <si>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</si>
  <si>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</si>
  <si>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</si>
  <si>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</si>
  <si>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</si>
  <si>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</si>
  <si>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</si>
  <si>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</si>
  <si>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</si>
  <si>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</si>
  <si>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</si>
  <si>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</si>
  <si>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</si>
  <si>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</si>
  <si>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</si>
  <si>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</si>
  <si>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</si>
  <si>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</si>
  <si>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</si>
  <si>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</si>
  <si>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</si>
  <si>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</si>
  <si>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</si>
  <si>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</si>
  <si>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</si>
  <si>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</si>
  <si>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</si>
  <si>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</si>
  <si>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</si>
  <si>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</si>
  <si>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</si>
  <si>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</si>
  <si>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</si>
  <si>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</si>
  <si>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</si>
  <si>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</si>
  <si>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</si>
  <si>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</si>
  <si>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</si>
  <si>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</si>
  <si>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</si>
  <si>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</si>
  <si>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</si>
  <si>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</si>
  <si>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</si>
  <si>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</si>
  <si>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</si>
  <si>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</si>
  <si>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</si>
  <si>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</si>
  <si>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</si>
  <si>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</si>
  <si>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</si>
  <si>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</si>
  <si>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</si>
  <si>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</si>
  <si>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</si>
  <si>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</si>
  <si>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</si>
  <si>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</si>
  <si>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</si>
  <si>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</si>
  <si>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</si>
  <si>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</si>
  <si>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</si>
  <si>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</si>
  <si>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</si>
  <si>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</si>
  <si>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</si>
  <si>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</si>
  <si>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</si>
  <si>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</si>
  <si>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</si>
  <si>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</si>
  <si>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</si>
  <si>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</si>
  <si>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</si>
  <si>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</si>
  <si>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</si>
  <si>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</si>
  <si>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</si>
  <si>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</si>
  <si>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</si>
  <si>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</si>
  <si>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</si>
  <si>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</si>
  <si>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</si>
  <si>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</si>
  <si>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</si>
  <si>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</si>
  <si>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</si>
  <si>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</si>
  <si>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</si>
  <si>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</si>
  <si>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</si>
  <si>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</si>
  <si>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</si>
  <si>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</si>
  <si>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</si>
  <si>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</si>
  <si>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</si>
  <si>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</si>
  <si>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</si>
  <si>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</si>
  <si>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</si>
  <si>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</si>
  <si>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</si>
  <si>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</si>
  <si>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</si>
  <si>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</si>
  <si>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</si>
  <si>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</si>
  <si>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</si>
  <si>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</si>
  <si>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</si>
  <si>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</si>
  <si>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</si>
  <si>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</si>
  <si>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</si>
  <si>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</si>
  <si>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</si>
  <si>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</si>
  <si>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</si>
  <si>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</si>
  <si>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</si>
  <si>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</si>
  <si>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</si>
  <si>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</si>
  <si>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</si>
  <si>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</si>
  <si>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</si>
  <si>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</si>
  <si>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</si>
  <si>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</si>
  <si>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</si>
  <si>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</si>
  <si>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</si>
  <si>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</si>
  <si>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</si>
  <si>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</si>
  <si>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</si>
  <si>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</si>
  <si>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</si>
  <si>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</si>
  <si>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</si>
  <si>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</si>
  <si>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</si>
  <si>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</si>
  <si>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</si>
  <si>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</si>
  <si>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</si>
  <si>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</si>
  <si>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</si>
  <si>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</si>
  <si>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</si>
  <si>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</si>
  <si>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</si>
  <si>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</si>
  <si>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</si>
  <si>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</si>
  <si>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</si>
  <si>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</si>
  <si>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</si>
  <si>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</si>
  <si>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</si>
  <si>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</si>
  <si>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</si>
  <si>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</si>
  <si>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</si>
  <si>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</si>
  <si>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</si>
  <si>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</si>
  <si>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</si>
  <si>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</si>
  <si>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</si>
  <si>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</si>
  <si>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</si>
  <si>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</si>
  <si>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</si>
  <si>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</si>
  <si>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</si>
  <si>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</si>
  <si>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</si>
  <si>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</si>
  <si>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</si>
  <si>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</si>
  <si>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</si>
  <si>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</si>
  <si>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</si>
  <si>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</si>
  <si>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</si>
  <si>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</si>
  <si>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</si>
  <si>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</si>
  <si>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</si>
  <si>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</si>
  <si>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</si>
  <si>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</si>
  <si>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</si>
  <si>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</si>
  <si>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</si>
  <si>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</si>
  <si>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</si>
  <si>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</si>
  <si>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</si>
  <si>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</si>
  <si>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</si>
  <si>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</si>
  <si>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</si>
  <si>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</si>
  <si>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</si>
  <si>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</si>
  <si>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</si>
  <si>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</si>
  <si>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</si>
  <si>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</si>
  <si>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</si>
  <si>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</si>
  <si>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</si>
  <si>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</si>
  <si>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</si>
  <si>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</si>
  <si>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</si>
  <si>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</si>
  <si>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</si>
  <si>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</si>
  <si>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</si>
  <si>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</si>
  <si>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</si>
  <si>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</si>
  <si>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</si>
  <si>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</si>
  <si>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</si>
  <si>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</si>
  <si>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</si>
  <si>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</si>
  <si>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</si>
  <si>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</si>
  <si>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</si>
  <si>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</si>
  <si>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</si>
  <si>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</si>
  <si>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</si>
  <si>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</si>
  <si>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</si>
  <si>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</si>
  <si>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</si>
  <si>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</si>
  <si>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</si>
  <si>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</si>
  <si>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</si>
  <si>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</si>
  <si>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</si>
  <si>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</si>
  <si>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</si>
  <si>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</si>
  <si>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</si>
  <si>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</si>
  <si>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</si>
  <si>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</si>
  <si>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</si>
  <si>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</si>
  <si>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</si>
  <si>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</si>
  <si>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</si>
  <si>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</si>
  <si>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</si>
  <si>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</si>
  <si>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</si>
  <si>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</si>
  <si>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</si>
  <si>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</si>
  <si>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</si>
  <si>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</si>
  <si>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</si>
  <si>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</si>
  <si>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</si>
  <si>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</si>
  <si>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</si>
  <si>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</si>
  <si>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</si>
  <si>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</si>
  <si>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</si>
  <si>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</si>
  <si>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</si>
  <si>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</si>
  <si>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</si>
  <si>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</si>
  <si>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</si>
  <si>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</si>
  <si>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</si>
  <si>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</si>
  <si>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</si>
  <si>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</si>
  <si>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</si>
  <si>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</si>
  <si>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</si>
  <si>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</si>
  <si>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</si>
  <si>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</si>
  <si>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</si>
  <si>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</si>
  <si>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</si>
  <si>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</si>
  <si>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</si>
  <si>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</si>
  <si>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</si>
  <si>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</si>
  <si>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</si>
  <si>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</si>
  <si>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</si>
  <si>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</si>
  <si>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</si>
  <si>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</si>
  <si>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</si>
  <si>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</si>
  <si>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</si>
  <si>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</si>
  <si>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</si>
  <si>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</si>
  <si>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</si>
  <si>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</si>
  <si>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</si>
  <si>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</si>
  <si>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</si>
  <si>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</si>
  <si>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</si>
  <si>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</si>
  <si>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</si>
  <si>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</si>
  <si>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</si>
  <si>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</si>
  <si>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</si>
  <si>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</si>
  <si>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</si>
  <si>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</si>
  <si>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</si>
  <si>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</si>
  <si>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</si>
  <si>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</si>
  <si>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</si>
  <si>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</si>
  <si>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</si>
  <si>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</si>
  <si>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</si>
  <si>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</si>
  <si>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</si>
  <si>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</si>
  <si>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</si>
  <si>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</si>
  <si>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</si>
  <si>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</si>
  <si>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</si>
  <si>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</si>
  <si>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</si>
  <si>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</si>
  <si>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</si>
  <si>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</si>
  <si>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</si>
  <si>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</si>
  <si>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</si>
  <si>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</si>
  <si>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</si>
  <si>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</si>
  <si>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</si>
  <si>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</si>
  <si>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</si>
  <si>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</si>
  <si>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</si>
  <si>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</si>
  <si>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</si>
  <si>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</si>
  <si>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</si>
  <si>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</si>
  <si>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</si>
  <si>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</si>
  <si>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</si>
  <si>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</si>
  <si>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</si>
  <si>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</si>
  <si>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</si>
  <si>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</si>
  <si>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</si>
  <si>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</si>
  <si>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</si>
  <si>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</si>
  <si>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</si>
  <si>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</si>
  <si>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</si>
  <si>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</si>
  <si>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</si>
  <si>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</si>
  <si>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</si>
  <si>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</si>
  <si>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</si>
  <si>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</si>
  <si>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</si>
  <si>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</si>
  <si>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</si>
  <si>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</si>
  <si>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</si>
  <si>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</si>
  <si>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</si>
  <si>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</si>
  <si>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</si>
  <si>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</si>
  <si>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</si>
  <si>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</si>
  <si>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</si>
  <si>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</si>
  <si>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</si>
  <si>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</si>
  <si>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</si>
  <si>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</si>
  <si>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</si>
  <si>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</si>
  <si>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</si>
  <si>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</si>
  <si>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</si>
  <si>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</si>
  <si>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</si>
  <si>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</si>
  <si>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</si>
  <si>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</si>
  <si>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</si>
  <si>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</si>
  <si>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</si>
  <si>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</si>
  <si>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</si>
  <si>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</si>
  <si>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</si>
  <si>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</si>
  <si>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</si>
  <si>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</si>
  <si>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</si>
  <si>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</si>
  <si>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</si>
  <si>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</si>
  <si>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</si>
  <si>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</si>
  <si>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</si>
  <si>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</si>
  <si>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</si>
  <si>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</si>
  <si>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</si>
  <si>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</si>
  <si>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</si>
  <si>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</si>
  <si>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</si>
  <si>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</si>
  <si>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</si>
  <si>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</si>
  <si>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</si>
  <si>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</si>
  <si>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</si>
  <si>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</si>
  <si>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</si>
  <si>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</si>
  <si>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</si>
  <si>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</si>
  <si>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</si>
  <si>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</si>
  <si>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</si>
  <si>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</si>
  <si>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</si>
  <si>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</si>
  <si>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</si>
  <si>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</si>
  <si>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</si>
  <si>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</si>
  <si>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</si>
  <si>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</si>
  <si>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</si>
  <si>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</si>
  <si>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</si>
  <si>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</si>
  <si>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</si>
  <si>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</si>
  <si>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</si>
  <si>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</si>
  <si>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</si>
  <si>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</si>
  <si>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</si>
  <si>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</si>
  <si>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</si>
  <si>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</si>
  <si>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</si>
  <si>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</si>
  <si>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</si>
  <si>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</si>
  <si>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</si>
  <si>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</si>
  <si>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</si>
  <si>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</si>
  <si>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</si>
  <si>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</si>
  <si>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</si>
  <si>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</si>
  <si>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</si>
  <si>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</si>
  <si>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</si>
  <si>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</si>
  <si>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</si>
  <si>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</si>
  <si>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</si>
  <si>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</si>
  <si>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</si>
  <si>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</si>
  <si>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</si>
  <si>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</si>
  <si>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</si>
  <si>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</si>
  <si>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</si>
  <si>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</si>
  <si>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</si>
  <si>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</si>
  <si>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</si>
  <si>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</si>
  <si>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</si>
  <si>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</si>
  <si>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</si>
  <si>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</si>
  <si>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</si>
  <si>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</si>
  <si>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</si>
  <si>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</si>
  <si>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</si>
  <si>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</si>
  <si>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</si>
  <si>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</si>
  <si>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</si>
  <si>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</si>
  <si>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</si>
  <si>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</si>
  <si>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</si>
  <si>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</si>
  <si>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</si>
  <si>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</si>
  <si>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</si>
  <si>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</si>
  <si>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</si>
  <si>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</si>
  <si>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</si>
  <si>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</si>
  <si>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</si>
  <si>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</si>
  <si>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</si>
  <si>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</si>
  <si>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</si>
  <si>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</si>
  <si>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</si>
  <si>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</si>
  <si>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</si>
  <si>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</si>
  <si>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</si>
  <si>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</si>
  <si>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</si>
  <si>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</si>
  <si>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</si>
  <si>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</si>
  <si>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</si>
  <si>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</si>
  <si>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</si>
  <si>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</si>
  <si>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</si>
  <si>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</si>
  <si>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</si>
  <si>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</si>
  <si>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</si>
  <si>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</si>
  <si>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</si>
  <si>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</si>
  <si>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</si>
  <si>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</si>
  <si>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</si>
  <si>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</si>
  <si>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</si>
  <si>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</si>
  <si>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</si>
  <si>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</si>
  <si>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</si>
  <si>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</si>
  <si>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</si>
  <si>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</si>
  <si>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</si>
  <si>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</si>
  <si>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</si>
  <si>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</si>
  <si>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</si>
  <si>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</si>
  <si>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</si>
  <si>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</si>
  <si>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</si>
  <si>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</si>
  <si>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</si>
  <si>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</si>
  <si>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</si>
  <si>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</si>
  <si>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</si>
  <si>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</si>
  <si>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</si>
  <si>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</si>
  <si>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</si>
  <si>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</si>
  <si>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</si>
  <si>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</si>
  <si>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</si>
  <si>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</si>
  <si>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</si>
  <si>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</si>
  <si>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</si>
  <si>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</si>
  <si>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</si>
  <si>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</si>
  <si>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</si>
  <si>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</si>
  <si>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</si>
  <si>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</si>
  <si>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</si>
  <si>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</si>
  <si>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</si>
  <si>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</si>
  <si>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</si>
  <si>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</si>
  <si>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</si>
  <si>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</si>
  <si>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</si>
  <si>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</si>
  <si>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</si>
  <si>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</si>
  <si>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</si>
  <si>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</si>
  <si>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</si>
  <si>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</si>
  <si>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</si>
  <si>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</si>
  <si>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</si>
  <si>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</si>
  <si>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</si>
  <si>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</si>
  <si>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</si>
  <si>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</si>
  <si>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</si>
  <si>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</si>
  <si>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</si>
  <si>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</si>
  <si>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</si>
  <si>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</si>
  <si>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</si>
  <si>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</si>
  <si>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</si>
  <si>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</si>
  <si>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</si>
  <si>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</si>
  <si>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</si>
  <si>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</si>
  <si>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</si>
  <si>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</si>
  <si>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</si>
  <si>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</si>
  <si>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</si>
  <si>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</si>
  <si>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</si>
  <si>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</si>
  <si>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</si>
  <si>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</si>
  <si>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</si>
  <si>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</si>
  <si>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</si>
  <si>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</si>
  <si>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</si>
  <si>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</si>
  <si>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</si>
  <si>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</si>
  <si>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</si>
  <si>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</si>
  <si>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</si>
  <si>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</si>
  <si>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</si>
  <si>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</si>
  <si>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</si>
  <si>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</si>
  <si>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</si>
  <si>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</si>
  <si>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</si>
  <si>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</si>
  <si>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</si>
  <si>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</si>
  <si>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</si>
  <si>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</si>
  <si>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</si>
  <si>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</si>
  <si>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</si>
  <si>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</si>
  <si>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</si>
  <si>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</si>
  <si>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</si>
  <si>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</si>
  <si>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</si>
  <si>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</si>
  <si>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</si>
  <si>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</si>
  <si>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</si>
  <si>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</si>
  <si>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</si>
  <si>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</si>
  <si>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</si>
  <si>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</si>
  <si>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</si>
  <si>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</si>
  <si>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</si>
  <si>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</si>
  <si>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</si>
  <si>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</si>
  <si>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</si>
  <si>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</si>
  <si>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</si>
  <si>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</si>
  <si>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</si>
  <si>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</si>
  <si>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</si>
  <si>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</si>
  <si>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</si>
  <si>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</si>
  <si>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</si>
  <si>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</si>
  <si>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</si>
  <si>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</si>
  <si>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</si>
  <si>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</si>
  <si>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</si>
  <si>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</si>
  <si>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</si>
  <si>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</si>
  <si>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</si>
  <si>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</si>
  <si>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</si>
  <si>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</si>
  <si>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</si>
  <si>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</si>
  <si>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</si>
  <si>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</si>
  <si>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</si>
  <si>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</si>
  <si>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</si>
  <si>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</si>
  <si>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</si>
  <si>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</si>
  <si>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</si>
  <si>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</si>
  <si>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</si>
  <si>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</si>
  <si>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</si>
  <si>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</si>
  <si>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</si>
  <si>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</si>
  <si>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</si>
  <si>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</si>
  <si>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</si>
  <si>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</si>
  <si>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</si>
  <si>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</si>
  <si>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</si>
  <si>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</si>
  <si>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</si>
  <si>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</si>
  <si>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</si>
  <si>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</si>
  <si>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</si>
  <si>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</si>
  <si>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</si>
  <si>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</si>
  <si>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</si>
  <si>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</si>
  <si>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</si>
  <si>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</si>
  <si>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</si>
  <si>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</si>
  <si>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</si>
  <si>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</si>
  <si>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</si>
  <si>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</si>
  <si>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</si>
  <si>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</si>
  <si>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</si>
  <si>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</si>
  <si>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</si>
  <si>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</si>
  <si>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</si>
  <si>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</si>
  <si>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</si>
  <si>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</si>
  <si>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</si>
  <si>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</si>
  <si>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</si>
  <si>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</si>
  <si>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</si>
  <si>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</si>
  <si>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</si>
  <si>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</si>
  <si>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</si>
  <si>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</si>
  <si>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</si>
  <si>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</si>
  <si>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</si>
  <si>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</si>
  <si>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</si>
  <si>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</si>
  <si>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</si>
  <si>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</si>
  <si>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</si>
  <si>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</si>
  <si>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</si>
  <si>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</si>
  <si>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</si>
  <si>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</si>
  <si>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</si>
  <si>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</si>
  <si>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</si>
  <si>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</si>
  <si>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</si>
  <si>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</si>
  <si>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</si>
  <si>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</si>
  <si>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</si>
  <si>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</si>
  <si>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</si>
  <si>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</si>
  <si>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</si>
  <si>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</si>
  <si>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</si>
  <si>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</si>
  <si>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</si>
  <si>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</si>
  <si>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</si>
  <si>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</si>
  <si>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</si>
  <si>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</si>
  <si>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</si>
  <si>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</si>
  <si>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</si>
  <si>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</si>
  <si>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</si>
  <si>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</si>
  <si>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</si>
  <si>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</si>
  <si>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</si>
  <si>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</si>
  <si>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</si>
  <si>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</si>
  <si>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</si>
  <si>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</si>
  <si>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</si>
  <si>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</si>
  <si>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</si>
  <si>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</si>
  <si>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</si>
  <si>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</si>
  <si>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</si>
  <si>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</si>
  <si>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</si>
  <si>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</si>
  <si>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</si>
  <si>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</si>
  <si>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</si>
  <si>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</si>
  <si>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</si>
  <si>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</si>
  <si>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</si>
  <si>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</si>
  <si>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</si>
  <si>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</si>
  <si>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</si>
  <si>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</si>
  <si>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</si>
  <si>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</si>
  <si>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</si>
  <si>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</si>
  <si>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</si>
  <si>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</si>
  <si>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</si>
  <si>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</si>
  <si>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</si>
  <si>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</si>
  <si>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</si>
  <si>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</si>
  <si>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</si>
  <si>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</si>
  <si>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</si>
  <si>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</si>
  <si>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</si>
  <si>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</si>
  <si>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</si>
  <si>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</si>
  <si>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</si>
  <si>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</si>
  <si>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</si>
  <si>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</si>
  <si>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</si>
  <si>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</si>
  <si>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</si>
  <si>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</si>
  <si>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</si>
  <si>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</si>
  <si>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</si>
  <si>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</si>
  <si>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</si>
  <si>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</si>
  <si>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</si>
  <si>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</si>
  <si>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</si>
  <si>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</si>
  <si>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</si>
  <si>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</si>
  <si>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</si>
  <si>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</si>
  <si>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</si>
  <si>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</si>
  <si>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</si>
  <si>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</si>
  <si>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</si>
  <si>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</si>
  <si>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</si>
  <si>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</si>
  <si>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</si>
  <si>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</si>
  <si>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</si>
  <si>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</si>
  <si>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</si>
  <si>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</si>
  <si>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</si>
  <si>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</si>
  <si>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</si>
  <si>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</si>
  <si>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</si>
  <si>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</si>
  <si>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</si>
  <si>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</si>
  <si>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</si>
  <si>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</si>
  <si>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</si>
  <si>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</si>
  <si>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</si>
  <si>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</si>
  <si>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</si>
  <si>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</si>
  <si>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</si>
  <si>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</si>
  <si>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</si>
  <si>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</si>
  <si>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</si>
  <si>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</si>
  <si>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</si>
  <si>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</si>
  <si>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</si>
  <si>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</si>
  <si>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</si>
  <si>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</si>
  <si>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</si>
  <si>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</si>
  <si>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</si>
  <si>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</si>
  <si>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</si>
  <si>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</si>
  <si>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</si>
  <si>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</si>
  <si>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</si>
  <si>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</si>
  <si>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</si>
  <si>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</si>
  <si>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</si>
  <si>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</si>
  <si>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</si>
  <si>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</si>
  <si>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</si>
  <si>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</si>
  <si>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</si>
  <si>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</si>
  <si>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</si>
  <si>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</si>
  <si>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</si>
  <si>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</si>
  <si>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</si>
  <si>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</si>
  <si>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</si>
  <si>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</si>
  <si>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</si>
  <si>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</si>
  <si>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</si>
  <si>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</si>
  <si>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</si>
  <si>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</si>
  <si>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</si>
  <si>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</si>
  <si>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</si>
  <si>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</si>
  <si>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</si>
  <si>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</si>
  <si>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</si>
  <si>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</si>
  <si>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</si>
  <si>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</si>
  <si>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</si>
  <si>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</si>
  <si>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</si>
  <si>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</si>
  <si>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</si>
  <si>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</si>
  <si>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</si>
  <si>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</si>
  <si>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</si>
  <si>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</si>
  <si>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</si>
  <si>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</si>
  <si>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</si>
  <si>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</si>
  <si>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</si>
  <si>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</si>
  <si>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</si>
  <si>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</si>
  <si>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</si>
  <si>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</si>
  <si>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</si>
  <si>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</si>
  <si>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</si>
  <si>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</si>
  <si>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</si>
  <si>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</si>
  <si>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</si>
  <si>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</si>
  <si>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</si>
  <si>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</si>
  <si>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</si>
  <si>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</si>
  <si>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</si>
  <si>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</si>
  <si>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</si>
  <si>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</si>
  <si>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</si>
  <si>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</si>
  <si>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</si>
  <si>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</si>
  <si>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</si>
  <si>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</si>
  <si>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</si>
  <si>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</si>
  <si>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</si>
  <si>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</si>
  <si>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</si>
  <si>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</si>
  <si>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</si>
  <si>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</si>
  <si>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</si>
  <si>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</si>
  <si>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</si>
  <si>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</si>
  <si>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</si>
  <si>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</si>
  <si>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</si>
  <si>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</si>
  <si>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</si>
  <si>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</si>
  <si>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</si>
  <si>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</si>
  <si>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</si>
  <si>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</si>
  <si>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</si>
  <si>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</si>
  <si>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</si>
  <si>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</si>
  <si>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</si>
  <si>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</si>
  <si>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</si>
  <si>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</si>
  <si>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</si>
  <si>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</si>
  <si>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</si>
  <si>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</si>
  <si>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</si>
  <si>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</si>
  <si>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</si>
  <si>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</si>
  <si>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</si>
  <si>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</si>
  <si>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</si>
  <si>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</si>
  <si>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</si>
  <si>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</si>
  <si>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</si>
  <si>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</si>
  <si>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</si>
  <si>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</si>
  <si>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</si>
  <si>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</si>
  <si>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</si>
  <si>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</si>
  <si>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</si>
  <si>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</si>
  <si>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</si>
  <si>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</si>
  <si>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</si>
  <si>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</si>
  <si>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</si>
  <si>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</si>
  <si>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</si>
  <si>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</si>
  <si>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</si>
  <si>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</si>
  <si>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</si>
  <si>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</si>
  <si>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</si>
  <si>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</si>
  <si>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</si>
  <si>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</si>
  <si>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</si>
  <si>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</si>
  <si>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</si>
  <si>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</si>
  <si>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</si>
  <si>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</si>
  <si>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</si>
  <si>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</si>
  <si>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</si>
  <si>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</si>
  <si>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</si>
  <si>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</si>
  <si>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</si>
  <si>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</si>
  <si>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</si>
  <si>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</si>
  <si>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</si>
  <si>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</si>
  <si>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</si>
  <si>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</si>
  <si>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</si>
  <si>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</si>
  <si>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</si>
  <si>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</si>
  <si>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</si>
  <si>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</si>
  <si>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</si>
  <si>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</si>
  <si>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</si>
  <si>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</si>
  <si>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</si>
  <si>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</si>
  <si>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</si>
  <si>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</si>
  <si>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</si>
  <si>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</si>
  <si>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</si>
  <si>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</si>
  <si>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</si>
  <si>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</si>
  <si>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</si>
  <si>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</si>
  <si>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</si>
  <si>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</si>
  <si>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</si>
  <si>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</si>
  <si>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</si>
  <si>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</si>
  <si>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</si>
  <si>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</si>
  <si>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</si>
  <si>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</si>
  <si>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</si>
  <si>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</si>
  <si>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</si>
  <si>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</si>
  <si>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</si>
  <si>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</si>
  <si>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</si>
  <si>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</si>
  <si>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</si>
  <si>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</si>
  <si>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</si>
  <si>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</si>
  <si>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</si>
  <si>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</si>
  <si>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</si>
  <si>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</si>
  <si>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</si>
  <si>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</si>
  <si>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</si>
  <si>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</si>
  <si>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</si>
  <si>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</si>
  <si>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</si>
  <si>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</si>
  <si>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</si>
  <si>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</si>
  <si>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</si>
  <si>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</si>
  <si>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</si>
  <si>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</si>
  <si>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</si>
  <si>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</si>
  <si>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</si>
  <si>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</si>
  <si>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</si>
  <si>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</si>
  <si>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</si>
  <si>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</si>
  <si>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</si>
  <si>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</si>
  <si>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</si>
  <si>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</si>
  <si>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</si>
  <si>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</si>
  <si>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</si>
  <si>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</si>
  <si>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</si>
  <si>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</si>
  <si>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</si>
  <si>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</si>
  <si>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</si>
  <si>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</si>
  <si>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</si>
  <si>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</si>
  <si>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</si>
  <si>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</si>
  <si>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</si>
  <si>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</si>
  <si>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</si>
  <si>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</si>
  <si>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</si>
  <si>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</si>
  <si>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</si>
  <si>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</si>
  <si>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</si>
  <si>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</si>
  <si>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</si>
  <si>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</si>
  <si>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</si>
  <si>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</si>
  <si>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</si>
  <si>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</si>
  <si>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</si>
  <si>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</si>
  <si>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</si>
  <si>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</si>
  <si>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</si>
  <si>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</si>
  <si>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</si>
  <si>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</si>
  <si>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</si>
  <si>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</si>
  <si>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</si>
  <si>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</si>
  <si>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</si>
  <si>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</si>
  <si>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</si>
  <si>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</si>
  <si>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</si>
  <si>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</si>
  <si>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</si>
  <si>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</si>
  <si>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</si>
  <si>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</si>
  <si>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</si>
  <si>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</si>
  <si>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</si>
  <si>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</si>
  <si>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</si>
  <si>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</si>
  <si>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</si>
  <si>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</si>
  <si>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</si>
  <si>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</si>
  <si>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</si>
  <si>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</si>
  <si>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</si>
  <si>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</si>
  <si>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</si>
  <si>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</si>
  <si>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</si>
  <si>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</si>
  <si>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</si>
  <si>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</si>
  <si>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</si>
  <si>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</si>
  <si>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</si>
  <si>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</si>
  <si>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</si>
  <si>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</si>
  <si>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</si>
  <si>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</si>
  <si>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</si>
  <si>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</si>
  <si>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</si>
  <si>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</si>
  <si>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</si>
  <si>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</si>
  <si>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</si>
  <si>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</si>
  <si>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</si>
  <si>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</si>
  <si>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</si>
  <si>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</si>
  <si>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</si>
  <si>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</si>
  <si>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</si>
  <si>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</si>
  <si>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</si>
  <si>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</si>
  <si>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</si>
  <si>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</si>
  <si>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</si>
  <si>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</si>
  <si>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</si>
  <si>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</si>
  <si>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</si>
  <si>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</si>
  <si>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</si>
  <si>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</si>
  <si>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</si>
  <si>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</si>
  <si>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</si>
  <si>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</si>
  <si>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</si>
  <si>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</si>
  <si>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</si>
  <si>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</si>
  <si>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</si>
  <si>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</si>
  <si>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</si>
  <si>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</si>
  <si>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</si>
  <si>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</si>
  <si>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</si>
  <si>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</si>
  <si>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</si>
  <si>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</si>
  <si>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</si>
  <si>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</si>
  <si>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</si>
  <si>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</si>
  <si>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</si>
  <si>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</si>
  <si>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</si>
  <si>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</si>
  <si>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</si>
  <si>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</si>
  <si>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</si>
  <si>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</si>
  <si>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</si>
  <si>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</si>
  <si>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</si>
  <si>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</si>
  <si>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</si>
  <si>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</si>
  <si>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</si>
  <si>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</si>
  <si>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</si>
  <si>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</si>
  <si>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</si>
  <si>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</si>
  <si>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</si>
  <si>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</si>
  <si>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</si>
  <si>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</si>
  <si>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</si>
  <si>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</si>
  <si>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</si>
  <si>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</si>
  <si>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</si>
  <si>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</si>
  <si>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</si>
  <si>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</si>
  <si>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</si>
  <si>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</si>
  <si>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</si>
  <si>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</si>
  <si>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</si>
  <si>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</si>
  <si>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</si>
  <si>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</si>
  <si>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</si>
  <si>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</si>
  <si>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</si>
  <si>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</si>
  <si>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</si>
  <si>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</si>
  <si>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</si>
  <si>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</si>
  <si>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</si>
  <si>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</si>
  <si>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</si>
  <si>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</si>
  <si>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</si>
  <si>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</si>
  <si>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</si>
  <si>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</si>
  <si>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</si>
  <si>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</si>
  <si>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</si>
  <si>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</si>
  <si>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</si>
  <si>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</si>
  <si>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</si>
  <si>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</si>
  <si>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</si>
  <si>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</si>
  <si>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</si>
  <si>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</si>
  <si>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</si>
  <si>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</si>
  <si>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</si>
  <si>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</si>
  <si>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</si>
  <si>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</si>
  <si>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</si>
  <si>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</si>
  <si>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</si>
  <si>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</si>
  <si>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</si>
  <si>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</si>
  <si>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</si>
  <si>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</si>
  <si>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</si>
  <si>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</si>
  <si>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</si>
  <si>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</si>
  <si>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</si>
  <si>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</si>
  <si>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</si>
  <si>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</si>
  <si>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</si>
  <si>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</si>
  <si>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</si>
  <si>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</si>
  <si>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</si>
  <si>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</si>
  <si>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</si>
  <si>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</si>
  <si>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</si>
  <si>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</si>
  <si>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</si>
  <si>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</si>
  <si>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</si>
  <si>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</si>
  <si>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</si>
  <si>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</si>
  <si>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</si>
  <si>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</si>
  <si>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</si>
  <si>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</si>
  <si>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</si>
  <si>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</si>
  <si>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</si>
  <si>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</si>
  <si>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</si>
  <si>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</si>
  <si>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</si>
  <si>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</si>
  <si>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</si>
  <si>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</si>
  <si>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</si>
  <si>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</si>
  <si>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</si>
  <si>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</si>
  <si>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</si>
  <si>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</si>
  <si>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</si>
  <si>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</si>
  <si>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</si>
  <si>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</si>
  <si>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</si>
  <si>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</si>
  <si>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</si>
  <si>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</si>
  <si>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</si>
  <si>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</si>
  <si>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</si>
  <si>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</si>
  <si>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</si>
  <si>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</si>
  <si>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</si>
  <si>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</si>
  <si>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</si>
  <si>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</si>
  <si>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</si>
  <si>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</si>
  <si>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</si>
  <si>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</si>
  <si>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</si>
  <si>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</si>
  <si>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</si>
  <si>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</si>
  <si>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</si>
  <si>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</si>
  <si>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</si>
  <si>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</si>
  <si>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</si>
  <si>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</si>
  <si>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</si>
  <si>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</si>
  <si>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</si>
  <si>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</si>
  <si>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</si>
  <si>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</si>
  <si>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</si>
  <si>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</si>
  <si>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</si>
  <si>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</si>
  <si>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</si>
  <si>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</si>
  <si>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</si>
  <si>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</si>
  <si>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</si>
  <si>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</si>
  <si>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</si>
  <si>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</si>
  <si>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</si>
  <si>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</si>
  <si>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</si>
  <si>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</si>
  <si>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</si>
  <si>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</si>
  <si>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</si>
  <si>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</si>
  <si>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</si>
  <si>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</si>
  <si>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</si>
  <si>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</si>
  <si>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</si>
  <si>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</si>
  <si>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</si>
  <si>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</si>
  <si>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</si>
  <si>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</si>
  <si>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</si>
  <si>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</si>
  <si>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</si>
  <si>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</si>
  <si>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</si>
  <si>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</si>
  <si>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</si>
  <si>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</si>
  <si>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</si>
  <si>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</si>
  <si>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</si>
  <si>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</si>
  <si>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</si>
  <si>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</si>
  <si>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</si>
  <si>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</si>
  <si>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</si>
  <si>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</si>
  <si>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</si>
  <si>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</si>
  <si>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</si>
  <si>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</si>
  <si>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</si>
  <si>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</si>
  <si>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</si>
  <si>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</si>
  <si>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</si>
  <si>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</si>
  <si>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</si>
  <si>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</si>
  <si>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</si>
  <si>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</si>
  <si>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</si>
  <si>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</si>
  <si>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</si>
  <si>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</si>
  <si>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</si>
  <si>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</si>
  <si>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</si>
  <si>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</si>
  <si>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</si>
  <si>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</si>
  <si>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</si>
  <si>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</si>
  <si>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</si>
  <si>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</si>
  <si>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</si>
  <si>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</si>
  <si>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</si>
  <si>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</si>
  <si>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</si>
  <si>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</si>
  <si>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</si>
  <si>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</si>
  <si>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</si>
  <si>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</si>
  <si>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</si>
  <si>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</si>
  <si>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</si>
  <si>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</si>
  <si>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</si>
  <si>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</si>
  <si>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</si>
  <si>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</si>
  <si>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</si>
  <si>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</si>
  <si>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</si>
  <si>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</si>
  <si>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</si>
  <si>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</si>
  <si>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</si>
  <si>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</si>
  <si>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</si>
  <si>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</si>
  <si>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</si>
  <si>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</si>
  <si>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</si>
  <si>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</si>
  <si>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</si>
  <si>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</si>
  <si>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</si>
  <si>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</si>
  <si>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</si>
  <si>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</si>
  <si>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</si>
  <si>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</si>
  <si>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</si>
  <si>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</si>
  <si>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</si>
  <si>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</si>
  <si>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</si>
  <si>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</si>
  <si>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</si>
  <si>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</si>
  <si>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</si>
  <si>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</si>
  <si>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</si>
  <si>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</si>
  <si>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</si>
  <si>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</si>
  <si>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</si>
  <si>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</si>
  <si>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</si>
  <si>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</si>
  <si>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</si>
  <si>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</si>
  <si>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</si>
  <si>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</si>
  <si>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</si>
  <si>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</si>
  <si>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</si>
  <si>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</si>
  <si>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</si>
  <si>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</si>
  <si>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</si>
  <si>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</si>
  <si>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</si>
  <si>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</si>
  <si>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</si>
  <si>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</si>
  <si>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</si>
  <si>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</si>
  <si>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</si>
  <si>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</si>
  <si>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</si>
  <si>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</si>
  <si>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</si>
  <si>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</si>
  <si>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</si>
  <si>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</si>
  <si>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</si>
  <si>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</si>
  <si>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</si>
  <si>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</si>
  <si>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</si>
  <si>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</si>
  <si>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</si>
  <si>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</si>
  <si>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</si>
  <si>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</si>
  <si>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</si>
  <si>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</si>
  <si>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</si>
  <si>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</si>
  <si>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</si>
  <si>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</si>
  <si>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</si>
  <si>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</si>
  <si>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</si>
  <si>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</si>
  <si>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</si>
  <si>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</si>
  <si>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</si>
  <si>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</si>
  <si>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</si>
  <si>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</si>
  <si>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</si>
  <si>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</si>
  <si>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</si>
  <si>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</si>
  <si>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</si>
  <si>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</si>
  <si>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</si>
  <si>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</si>
  <si>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</si>
  <si>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</si>
  <si>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</si>
  <si>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</si>
  <si>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</si>
  <si>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</si>
  <si>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</si>
  <si>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</si>
  <si>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</si>
  <si>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</si>
  <si>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</si>
  <si>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</si>
  <si>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</si>
  <si>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</si>
  <si>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</si>
  <si>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</si>
  <si>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</si>
  <si>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</si>
  <si>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</si>
  <si>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</si>
  <si>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</si>
  <si>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</si>
  <si>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</si>
  <si>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</si>
  <si>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</si>
  <si>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</si>
  <si>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</si>
  <si>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</si>
  <si>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</si>
  <si>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</si>
  <si>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</si>
  <si>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</si>
  <si>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</si>
  <si>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</si>
  <si>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</si>
  <si>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</si>
  <si>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</si>
  <si>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</si>
  <si>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</si>
  <si>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</si>
  <si>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</si>
  <si>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</si>
  <si>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</si>
  <si>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</si>
  <si>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</si>
  <si>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</si>
  <si>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</si>
  <si>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</si>
  <si>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</si>
  <si>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</si>
  <si>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</si>
  <si>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</si>
  <si>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</si>
  <si>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</si>
  <si>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</si>
  <si>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</si>
  <si>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</si>
  <si>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</si>
  <si>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</si>
  <si>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</si>
  <si>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</si>
  <si>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</si>
  <si>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</si>
  <si>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</si>
  <si>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</si>
  <si>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</si>
  <si>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</si>
  <si>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</si>
  <si>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</si>
  <si>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</si>
  <si>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</si>
  <si>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</si>
  <si>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</si>
  <si>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</si>
  <si>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</si>
  <si>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</si>
  <si>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</si>
  <si>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</si>
  <si>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</si>
  <si>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</si>
  <si>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</si>
  <si>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</si>
  <si>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</si>
  <si>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</si>
  <si>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</si>
  <si>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</si>
  <si>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</si>
  <si>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</si>
  <si>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</si>
  <si>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</si>
  <si>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</si>
  <si>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</si>
  <si>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</si>
  <si>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</si>
  <si>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</si>
  <si>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</si>
  <si>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</si>
  <si>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</si>
  <si>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</si>
  <si>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</si>
  <si>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</si>
  <si>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</si>
  <si>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</si>
  <si>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</si>
  <si>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</si>
  <si>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</si>
  <si>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</si>
  <si>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</si>
  <si>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</si>
  <si>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</si>
  <si>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</si>
  <si>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</si>
  <si>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</si>
  <si>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</si>
  <si>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</si>
  <si>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</si>
  <si>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</si>
  <si>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</si>
  <si>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</si>
  <si>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</si>
  <si>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</si>
  <si>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</si>
  <si>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</si>
  <si>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</si>
  <si>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</si>
  <si>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</si>
  <si>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</si>
  <si>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</si>
  <si>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</si>
  <si>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</si>
  <si>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</si>
  <si>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</si>
  <si>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</si>
  <si>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</si>
  <si>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</si>
  <si>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</si>
  <si>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</si>
  <si>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</si>
  <si>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</si>
  <si>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</si>
  <si>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</si>
  <si>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</si>
  <si>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</si>
  <si>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</si>
  <si>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</si>
  <si>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</si>
  <si>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</si>
  <si>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</si>
  <si>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</si>
  <si>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</si>
  <si>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</si>
  <si>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</si>
  <si>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</si>
  <si>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</si>
  <si>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</si>
  <si>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</si>
  <si>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</si>
  <si>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</si>
  <si>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</si>
  <si>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</si>
  <si>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</si>
  <si>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</si>
  <si>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</si>
  <si>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</si>
  <si>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</si>
  <si>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</si>
  <si>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</si>
  <si>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</si>
  <si>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</si>
  <si>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</si>
  <si>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</si>
  <si>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</si>
  <si>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</si>
  <si>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</si>
  <si>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</si>
  <si>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</si>
  <si>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</si>
  <si>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</si>
  <si>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</si>
  <si>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</si>
  <si>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</si>
  <si>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</si>
  <si>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</si>
  <si>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</si>
  <si>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</si>
  <si>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</si>
  <si>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</si>
  <si>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</si>
  <si>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</si>
  <si>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</si>
  <si>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</si>
  <si>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</si>
  <si>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</si>
  <si>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</si>
  <si>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</si>
  <si>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</si>
  <si>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</si>
  <si>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</si>
  <si>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</si>
  <si>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</si>
  <si>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</si>
  <si>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</si>
  <si>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</si>
  <si>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</si>
  <si>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</si>
  <si>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</si>
  <si>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</si>
  <si>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</si>
  <si>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</si>
  <si>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</si>
  <si>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</si>
  <si>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</si>
  <si>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</si>
  <si>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</si>
  <si>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</si>
  <si>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</si>
  <si>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</si>
  <si>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</si>
  <si>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</si>
  <si>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</si>
  <si>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</si>
  <si>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</si>
  <si>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</si>
  <si>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</si>
  <si>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</si>
  <si>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</si>
  <si>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</si>
  <si>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</si>
  <si>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</si>
  <si>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</si>
  <si>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</si>
  <si>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</si>
  <si>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</si>
  <si>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</si>
  <si>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</si>
  <si>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</si>
  <si>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</si>
  <si>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</si>
  <si>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</si>
  <si>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</si>
  <si>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</si>
  <si>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</si>
  <si>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</si>
  <si>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</si>
  <si>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</si>
  <si>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</si>
  <si>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</si>
  <si>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</si>
  <si>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</si>
  <si>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</si>
  <si>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</si>
  <si>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</si>
  <si>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</si>
  <si>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</si>
  <si>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</si>
  <si>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</si>
  <si>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</si>
  <si>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</si>
  <si>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</si>
  <si>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</si>
  <si>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</si>
  <si>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</si>
  <si>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</si>
  <si>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</si>
  <si>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</si>
  <si>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</si>
  <si>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</si>
  <si>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</si>
  <si>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</si>
  <si>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</si>
  <si>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</si>
  <si>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</si>
  <si>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</si>
  <si>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</si>
  <si>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</si>
  <si>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</si>
  <si>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</si>
  <si>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</si>
  <si>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</si>
  <si>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</si>
  <si>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</si>
  <si>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</si>
  <si>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</si>
  <si>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</si>
  <si>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</si>
  <si>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</si>
  <si>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</si>
  <si>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</si>
  <si>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</si>
  <si>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</si>
  <si>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</si>
  <si>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</si>
  <si>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</si>
  <si>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</si>
  <si>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</si>
  <si>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</si>
  <si>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</si>
  <si>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</si>
  <si>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</si>
  <si>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</si>
  <si>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</si>
  <si>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</si>
  <si>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</si>
  <si>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</si>
  <si>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</si>
  <si>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</si>
  <si>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</si>
  <si>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</si>
  <si>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</si>
  <si>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</si>
  <si>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</si>
  <si>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</si>
  <si>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</si>
  <si>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</si>
  <si>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</si>
  <si>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</si>
  <si>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</si>
  <si>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</si>
  <si>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</si>
  <si>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</si>
  <si>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</si>
  <si>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</si>
  <si>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</si>
  <si>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</si>
  <si>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</si>
  <si>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</si>
  <si>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</si>
  <si>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</si>
  <si>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</si>
  <si>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</si>
  <si>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</si>
  <si>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</si>
  <si>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</si>
  <si>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</si>
  <si>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</si>
  <si>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</si>
  <si>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</si>
  <si>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</si>
  <si>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</si>
  <si>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</si>
  <si>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</si>
  <si>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</si>
  <si>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</si>
  <si>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</si>
  <si>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</si>
  <si>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</si>
  <si>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</si>
  <si>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</si>
  <si>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</si>
  <si>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</si>
  <si>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</si>
  <si>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</si>
  <si>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</si>
  <si>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</si>
  <si>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</si>
  <si>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</si>
  <si>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</si>
  <si>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</si>
  <si>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</si>
  <si>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</si>
  <si>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</si>
  <si>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</si>
  <si>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</si>
  <si>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</si>
  <si>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</si>
  <si>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</si>
  <si>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</si>
  <si>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</si>
  <si>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</si>
  <si>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</si>
  <si>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</si>
  <si>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</si>
  <si>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</si>
  <si>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</si>
  <si>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</si>
  <si>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</si>
  <si>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</si>
  <si>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</si>
  <si>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</si>
  <si>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</si>
  <si>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</si>
  <si>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</si>
  <si>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</si>
  <si>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</si>
  <si>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</si>
  <si>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</si>
  <si>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</si>
  <si>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</si>
  <si>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</si>
  <si>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</si>
  <si>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</si>
  <si>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</si>
  <si>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</si>
  <si>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</si>
  <si>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</si>
  <si>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</si>
  <si>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</si>
  <si>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</si>
  <si>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</si>
  <si>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</si>
  <si>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</si>
  <si>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</si>
  <si>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</si>
  <si>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</si>
  <si>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</si>
  <si>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</si>
  <si>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</si>
  <si>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</si>
  <si>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</si>
  <si>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</si>
  <si>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</si>
  <si>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</si>
  <si>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</si>
  <si>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</si>
  <si>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</si>
  <si>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</si>
  <si>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</si>
  <si>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</si>
  <si>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</si>
  <si>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</si>
  <si>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</si>
  <si>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</si>
  <si>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</si>
  <si>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</si>
  <si>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</si>
  <si>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</si>
  <si>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</si>
  <si>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</si>
  <si>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</si>
  <si>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</si>
  <si>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</si>
  <si>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</si>
  <si>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</si>
  <si>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</si>
  <si>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</si>
  <si>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</si>
  <si>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</si>
  <si>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</si>
  <si>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</si>
  <si>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</si>
  <si>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</si>
  <si>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</si>
  <si>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</si>
  <si>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</si>
  <si>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</si>
  <si>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</si>
  <si>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</si>
  <si>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</si>
  <si>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</si>
  <si>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</si>
  <si>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</si>
  <si>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</si>
  <si>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</si>
  <si>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</si>
  <si>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</si>
  <si>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</si>
  <si>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</si>
  <si>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</si>
  <si>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</si>
  <si>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</si>
  <si>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</si>
  <si>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</si>
  <si>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</si>
  <si>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</si>
  <si>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</si>
  <si>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</si>
  <si>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</si>
  <si>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</si>
  <si>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</si>
  <si>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</si>
  <si>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</si>
  <si>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</si>
  <si>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</si>
  <si>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</si>
  <si>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</si>
  <si>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</si>
  <si>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PCM-20251008-00000938</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</si>
  <si>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</si>
  <si>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</si>
  <si>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</si>
  <si>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</si>
  <si>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</si>
  <si>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</si>
  <si>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</si>
  <si>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</si>
  <si>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</si>
  <si>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</si>
  <si>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</si>
  <si>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</si>
  <si>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</si>
  <si>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</si>
  <si>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</si>
  <si>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</si>
  <si>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</si>
  <si>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</si>
  <si>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</si>
  <si>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</si>
  <si>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</si>
  <si>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</si>
  <si>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</si>
  <si>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</si>
  <si>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</si>
  <si>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</si>
  <si>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</si>
  <si>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</si>
  <si>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</si>
  <si>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</si>
  <si>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</si>
  <si>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</si>
  <si>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</si>
  <si>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</si>
  <si>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</si>
  <si>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</si>
  <si>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</si>
  <si>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</si>
  <si>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</si>
  <si>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</si>
  <si>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</si>
  <si>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</si>
  <si>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</si>
  <si>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</si>
  <si>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</si>
  <si>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</si>
  <si>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</si>
  <si>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</si>
  <si>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</si>
  <si>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</si>
  <si>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</si>
  <si>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</si>
  <si>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</si>
  <si>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</si>
  <si>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</si>
  <si>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</si>
  <si>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</si>
  <si>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</si>
  <si>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</si>
  <si>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</si>
  <si>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</si>
  <si>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</si>
  <si>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</si>
  <si>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</si>
  <si>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</si>
  <si>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</si>
  <si>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</si>
  <si>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</si>
  <si>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</si>
  <si>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</si>
  <si>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</si>
  <si>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</si>
  <si>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</si>
  <si>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</si>
  <si>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</si>
  <si>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</si>
  <si>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</si>
  <si>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</si>
  <si>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</si>
  <si>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</si>
  <si>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</si>
  <si>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</si>
  <si>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</si>
  <si>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</si>
  <si>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</si>
  <si>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</si>
  <si>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</si>
  <si>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</si>
  <si>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ETA 30 min</t>
  </si>
  <si>
    <t xml:space="preserve"> PCM-20250215-00000830 </t>
  </si>
  <si>
    <t>LTE site still down and  site located in aramco area access issue need special permission</t>
  </si>
  <si>
    <t xml:space="preserve"> PCM-20251007-00001750 </t>
  </si>
  <si>
    <t>access road issue</t>
  </si>
  <si>
    <t>NO PCM</t>
  </si>
  <si>
    <t>site SHB0670 Site access night issue located at Al Qattan Tourist Village with limited access // 45 min</t>
  </si>
  <si>
    <t>PCM-20251008-00000874</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</si>
  <si>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</si>
  <si>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</si>
  <si>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</si>
  <si>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</si>
  <si>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</si>
  <si>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</si>
  <si>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</si>
  <si>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</si>
  <si>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</si>
  <si>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</si>
  <si>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</si>
  <si>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</si>
  <si>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</si>
  <si>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</si>
  <si>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</si>
  <si>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</si>
  <si>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</si>
  <si>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</si>
  <si>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55 mins </t>
  </si>
  <si>
    <t>TT-20251008-00973 // NA</t>
  </si>
  <si>
    <t>Will cehck after ABH0288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</si>
</sst>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9" totalsRowShown="0" headerRowDxfId="48" dataDxfId="47" headerRowBorderDxfId="45" tableBorderDxfId="46" totalsRowBorderDxfId="44">
  <autoFilter ref="A1:L4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9" totalsRowShown="0" headerRowDxfId="15" dataDxfId="14" headerRowBorderDxfId="12" tableBorderDxfId="13">
  <autoFilter ref="A1:L2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275.48186504629848</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15488</v>
      </c>
      <c r="E3" s="144" t="s">
        <v>38964</v>
      </c>
      <c r="F3" s="145">
        <v>45938.410069444442</v>
      </c>
      <c r="G3" s="146">
        <f ca="1">IFERROR(NOW()-F3,"")</f>
        <v>2.0221527782268822E-2</v>
      </c>
      <c r="H3" s="145">
        <v>45938.403819444444</v>
      </c>
      <c r="I3" s="143" t="str">
        <f>IFERROR(VLOOKUP(D3,DB!A:F,6,0),"")</f>
        <v>SCECO</v>
      </c>
      <c r="J3" s="65" t="str">
        <f>IFERROR(VLOOKUP(D3,DB!A:G,7,0),"")</f>
        <v>Good</v>
      </c>
      <c r="K3" s="147" t="s">
        <v>38967</v>
      </c>
      <c r="L3" s="148" t="str">
        <f>IFERROR(VLOOKUP(D3,DB!A:I,9,0),"")</f>
        <v>Latis</v>
      </c>
    </row>
    <row r="4" spans="1:12" ht="15" customHeight="1">
      <c r="A4" s="142"/>
      <c r="B4" s="143" t="str">
        <f>IFERROR(VLOOKUP(D4,DB!A:K,11,0),"")</f>
        <v/>
      </c>
      <c r="C4" s="143"/>
      <c r="D4" s="143"/>
      <c r="E4" s="144"/>
      <c r="F4" s="145"/>
      <c r="G4" s="146">
        <f ca="1">IFERROR(NOW()-F4,"")</f>
        <v>45938.430290972225</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45938.430290972225</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45938.430290972225</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45938.430290972225</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45938.430290972225</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45938.430290972225</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45938.430290972225</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45938.430290972225</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45938.430290972225</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45938.430290972225</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45938.430290972225</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45938.430290972225</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45938.430290972225</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45938.430290972225</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45938.430290972225</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45938.430290972225</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45938.430290972225</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45938.430290972225</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45938.430290972225</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45938.430290972225</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45938.430290972225</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45938.430290972225</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45938.430290972225</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45938.430290972225</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45938.430290972225</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45938.430290972225</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45938.430290972225</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45938.430290972225</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45938.430290972225</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45938.430290972225</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45938.430290972225</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45938.430290972225</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45938.430290972225</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45938.430290972225</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45938.430290972225</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45938.430290972225</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45938.430290972225</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45938.430290972225</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45938.430290972225</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45938.430290972225</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45938.430290972225</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45938.430290972225</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45938.430290972225</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45938.430290972225</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45938.430290972225</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45938.430290972225</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45938.430290972225</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45938.430290972225</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45938.430290972225</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45938.430290972225</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45938.430290972225</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45938.430290972225</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45938.430290972225</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45938.430290972225</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45938.430290972225</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45938.430290972225</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45938.430290972225</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45938.430290972225</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45938.430290972225</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45938.430290972225</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45938.430290972225</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45938.430290972225</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45938.430290972225</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45938.430290972225</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45938.430290972225</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45938.430290972225</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45938.430290972225</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45938.430290972225</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45938.430290972225</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45938.430290972225</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45938.430290972225</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45938.430290972225</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45938.430290972225</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45938.430290972225</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45938.430290972225</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45938.430290972225</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45938.430290972225</v>
      </c>
      <c r="H80" s="145"/>
      <c r="I80" s="143" t="str">
        <f>IFERROR(VLOOKUP(D80,DB!A:F,6,0),"")</f>
        <v/>
      </c>
      <c r="J80" s="65" t="str">
        <f>IFERROR(VLOOKUP(D80,DB!A:G,7,0),"")</f>
        <v/>
      </c>
      <c r="K80" s="147"/>
      <c r="L80" s="148" t="str">
        <f>IFERROR(VLOOKUP(D80,DB!A:I,9,0),"")</f>
        <v/>
      </c>
    </row>
    <row r="81" spans="1:12" ht="15" customHeight="1">
      <c r="A81" s="142"/>
      <c r="B81" s="143" t="str">
        <f>IFERROR(VLOOKUP(D81,DB!A:K,11,0),"")</f>
        <v/>
      </c>
      <c r="C81" s="143"/>
      <c r="D81" s="143"/>
      <c r="E81" s="144"/>
      <c r="F81" s="145"/>
      <c r="G81" s="146">
        <f ca="1">IFERROR(NOW()-F81,"")</f>
        <v>45938.430290972225</v>
      </c>
      <c r="H81" s="145"/>
      <c r="I81" s="143" t="str">
        <f>IFERROR(VLOOKUP(D81,DB!A:F,6,0),"")</f>
        <v/>
      </c>
      <c r="J81" s="65"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131.70320763889322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113.43045300926315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23855</v>
      </c>
      <c r="E6" s="120" t="s">
        <v>38964</v>
      </c>
      <c r="F6" s="121">
        <v>45938.39571759259</v>
      </c>
      <c r="G6" s="122">
        <f ca="1">IFERROR(NOW()-F6,"-")</f>
        <v>3.4573379634821322E-2</v>
      </c>
      <c r="H6" s="121">
        <v>45938.390162037038</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45938.430290972225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45938.430290972225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45938.430290972225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45938.430290972225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45938.430290972225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45938.430290972225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45938.430290972225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45938.430290972225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45938.430290972225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45938.430290972225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45938.430290972225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45938.430290972225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45938.430290972225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45938.430290972225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45938.430290972225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45938.430290972225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45938.430290972225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45938.430290972225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45938.430290972225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45938.430290972225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45938.430290972225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45938.430290972225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45938.430290972225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45938.430290972225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45938.430290972225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45938.430290972225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45938.430290972225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45938.430290972225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45938.430290972225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45938.430290972225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45938.430290972225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45938.430290972225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45938.430290972225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45938.430290972225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45938.430290972225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45938.430290972225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45938.430290972225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45938.430290972225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45938.430290972225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45938.430290972225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45938.430290972225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45938.430290972225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45938.430290972225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45938.430290972225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45938.430290972225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45938.430290972225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45938.430290972225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45938.430290972225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45938.430290972225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45938.430290972225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45938.430290972225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45938.430290972225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45938.430290972225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45938.430290972225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45938.430290972225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45938.430290972225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45938.430290972225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45938.430290972225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45938.430290972225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45938.430290972225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45938.430290972225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45938.430290972225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45938.430290972225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45938.430290972225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45938.430290972225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45938.430290972225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45938.430290972225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45938.430290972225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45938.430290972225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45938.430290972225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45938.430290972225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45938.430290972225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45938.430290972225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45938.430290972225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45938.430290972225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45938.430290972225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45938.430290972225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45938.430290972225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45938.430290972225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45938.430290972225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45938.430290972225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45938.430290972225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45938.430290972225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45938.430290972225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45938.430290972225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45938.430290972225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45938.430290972225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45938.430290972225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45938.430290972225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45938.430290972225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45938.430290972225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45938.430290972225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45938.430290972225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45938.430290972225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45938.430290972225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45938.430290972225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45938.430290972225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45938.430290972225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45938.430290972225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45938.430290972225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45938.430290972225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45938.430290972225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45938.430290972225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45938.430290972225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45938.430290972225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45938.430290972225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45938.430290972225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45938.430290972225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45938.430290972225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45938.430290972225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45938.430290972225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45938.430290972225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45938.430290972225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45938.430290972225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45938.430290972225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45938.430290972225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45938.430290972225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45938.430290972225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45938.430290972225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45938.430290972225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45938.430290972225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45938.430290972225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45938.430290972225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45938.430290972225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45938.430290972225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45938.430290972225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45938.430290972225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45938.430290972225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45938.430290972225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45938.430290972225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45938.430290972225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45938.430290972225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45938.430290972225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45938.430290972225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45938.430290972225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45938.430290972225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45938.430290972225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45938.430290972225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45938.430290972225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45938.430290972225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45938.430290972225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45938.430290972225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45938.430290972225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45938.430290972225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45938.430290972225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45938.430290972225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45938.430290972225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45938.430290972225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45938.430290972225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45938.430290972225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45938.430290972225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45938.430290972225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45938.430290972225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45938.430290972225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45938.430290972225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45938.430290972225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45938.430290972225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45938.430290972225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45938.430290972225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45938.430290972225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45938.430290972225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45938.430290972225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45938.430290972225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45938.430290972225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45938.430290972225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45938.430290972225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45938.430290972225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45938.430290972225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45938.430290972225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45938.430290972225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45938.430290972225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45938.430290972225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45938.430290972225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45938.430290972225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45938.430290972225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45938.430290972225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45938.430290972225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45938.430290972225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45938.430290972225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45938.430290972225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45938.430290972225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45938.430290972225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45938.430290972225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45938.430290972225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45938.430290972225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45938.430290972225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45938.430290972225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45938.430290972225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45938.430290972225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45938.430290972225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45938.430290972225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45938.430290972225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45938.430290972225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45938.430290972225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45938.430290972225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45938.430290972225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45938.430290972225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45938.430290972225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45938.430290972225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45938.430290972225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45938.430290972225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45938.430290972225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45938.430290972225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45938.430290972225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45938.430290972225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45938.430290972225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45938.430290972225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45938.430290972225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45938.430290972225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45938.430290972225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45938.430290972225</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45938.430290972225</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45938.430290972225</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45938.430290972225</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45938.430290972225</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45938.430290972225</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1" ca="1" si="0">IFERROR(NOW()-F2,"-")</f>
        <v>45938.430290972225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45938.430290972225</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45938.430290972225</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45938.430290972225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45938.430290972225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45938.430290972225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45938.430290972225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45938.430290972225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45938.430290972225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45938.430290972225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45938.430290972225</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45938.430290972225</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45938.430290972225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45938.430290972225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45938.430290972225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45938.430290972225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45938.430290972225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45938.430290972225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45938.430290972225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45938.430290972225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45938.430290972225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45938.430290972225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45938.430290972225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45938.430290972225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45938.430290972225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45938.430290972225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45938.430290972225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45938.430290972225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45938.430290972225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45938.430290972225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45938.430290972225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45938.430290972225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45938.430290972225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45938.430290972225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45938.430290972225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45938.430290972225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45938.430290972225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45938.430290972225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45938.430290972225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45938.430290972225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45938.430290972225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45938.430290972225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45938.430290972225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45938.430290972225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45938.430290972225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45938.430290972225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45938.430290972225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45938.430290972225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45938.430290972225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45938.430290972225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45938.430290972225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45938.430290972225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45938.430290972225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45938.430290972225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45938.430290972225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45938.430290972225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45938.430290972225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45938.430290972225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45938.430290972225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45938.430290972225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45938.430290972225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45938.430290972225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45938.430290972225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45938.430290972225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45938.430290972225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45938.430290972225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45938.430290972225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45938.430290972225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45938.430290972225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45938.430290972225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45938.430290972225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45938.430290972225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45938.430290972225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45938.430290972225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45938.430290972225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45938.430290972225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45938.430290972225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45938.430290972225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45938.430290972225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45938.430290972225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45938.430290972225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45938.430290972225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45938.430290972225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45938.430290972225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45938.430290972225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45938.430290972225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45938.430290972225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45938.430290972225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45938.430290972225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45938.430290972225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45938.430290972225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45938.430290972225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45938.430290972225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45938.430290972225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45938.430290972225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45938.430290972225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45938.430290972225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45938.430290972225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45938.430290972225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45938.430290972225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45938.430290972225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45938.430290972225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45938.430290972225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45938.430290972225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45938.430290972225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45938.430290972225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45938.430290972225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45938.430290972225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45938.430290972225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45938.430290972225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45938.430290972225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45938.430290972225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45938.430290972225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45938.430290972225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45938.430290972225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45938.430290972225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45938.430290972225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45938.430290972225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45938.430290972225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45938.430290972225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45938.430290972225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45938.430290972225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45938.430290972225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45938.430290972225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45938.430290972225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45938.430290972225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45938.430290972225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45938.430290972225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45938.430290972225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45938.430290972225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45938.430290972225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45938.430290972225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45938.430290972225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45938.430290972225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45938.430290972225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45938.430290972225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45938.430290972225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45938.430290972225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45938.430290972225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45938.430290972225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45938.430290972225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45938.430290972225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45938.430290972225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45938.430290972225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45938.430290972225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45938.430290972225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45938.430290972225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45938.430290972225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45938.430290972225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45938.430290972225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45938.430290972225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45938.430290972225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45938.430290972225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45938.430290972225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45938.430290972225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45938.430290972225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45938.430290972225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45938.430290972225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45938.430290972225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45938.430290972225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45938.430290972225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45938.430290972225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45938.430290972225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45938.430290972225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45938.430290972225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45938.430290972225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45938.430290972225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45938.430290972225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45938.430290972225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45938.430290972225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45938.430290972225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45938.430290972225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45938.430290972225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45938.430290972225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45938.430290972225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45938.430290972225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45938.430290972225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45938.430290972225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45938.430290972225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45938.430290972225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45938.430290972225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45938.430290972225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45938.430290972225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45938.430290972225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45938.430290972225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45938.430290972225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45938.430290972225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45938.430290972225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45938.430290972225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45938.430290972225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45938.430290972225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45938.430290972225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45938.430290972225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45938.430290972225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45938.430290972225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45938.430290972225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45938.430290972225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45938.430290972225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45938.430290972225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45938.430290972225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45938.430290972225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45938.430290972225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45938.430290972225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45938.430290972225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45938.430290972225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45938.430290972225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45938.430290972225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45938.430290972225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45938.430290972225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45938.430290972225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45938.430290972225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45938.430290972225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45938.430290972225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45938.430290972225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45938.430290972225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45938.430290972225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45938.430290972225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45938.430290972225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45938.430290972225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45938.430290972225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45938.430290972225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45938.430290972225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45938.430290972225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45938.430290972225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45938.430290972225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45938.430290972225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45938.430290972225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45938.430290972225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45938.430290972225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45938.430290972225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45938.430290972225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45938.430290972225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45938.430290972225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45938.430290972225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45938.430290972225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45938.430290972225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45938.430290972225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45938.430290972225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45938.430290972225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45938.430290972225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45938.430290972225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45938.430290972225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45938.430290972225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45938.430290972225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45938.430290972225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45938.430290972225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45938.430290972225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45938.430290972225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45938.430290972225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45938.430290972225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45938.430290972225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45938.430290972225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45938.430290972225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45938.430290972225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45938.430290972225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45938.430290972225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45938.430290972225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45938.430290972225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45938.430290972225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45938.430290972225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45938.430290972225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45938.430290972225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45938.430290972225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45938.430290972225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45938.430290972225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45938.430290972225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45938.430290972225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45938.430290972225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45938.430290972225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45938.430290972225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45938.430290972225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45938.430290972225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45938.430290972225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45938.430290972225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45938.430290972225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45938.430290972225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45938.430290972225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45938.430290972225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45938.430290972225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45938.430290972225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45938.430290972225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45938.430290972225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45938.430290972225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45938.430290972225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45938.430290972225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45938.430290972225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45938.430290972225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45938.430290972225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45938.430290972225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45938.430290972225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45938.430290972225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45938.430290972225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45938.430290972225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45938.430290972225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45938.430290972225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45938.430290972225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45938.430290972225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45938.430290972225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45938.430290972225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45938.430290972225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45938.430290972225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45938.430290972225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45938.430290972225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45938.430290972225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45938.430290972225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45938.430290972225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45938.430290972225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45938.430290972225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45938.430290972225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45938.430290972225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45938.430290972225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45938.430290972225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45938.430290972225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45938.430290972225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45938.430290972225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45938.430290972225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45938.430290972225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45938.430290972225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45938.430290972225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45938.430290972225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45938.430290972225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45938.430290972225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45938.430290972225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45938.430290972225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45938.430290972225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45938.430290972225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45938.430290972225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45938.430290972225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45938.430290972225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45938.430290972225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45938.430290972225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45938.430290972225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45938.430290972225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45938.430290972225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45938.430290972225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45938.430290972225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45938.430290972225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45938.430290972225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45938.430290972225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45938.430290972225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45938.430290972225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45938.430290972225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45938.430290972225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45938.430290972225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45938.430290972225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45938.430290972225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45938.430290972225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45938.430290972225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45938.430290972225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45938.430290972225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45938.430290972225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45938.430290972225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45938.430290972225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45938.430290972225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45938.430290972225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45938.430290972225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45938.430290972225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45938.430290972225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45938.430290972225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45938.430290972225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45938.430290972225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45938.430290972225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45938.430290972225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45938.430290972225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45938.430290972225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45938.430290972225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45938.430290972225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45938.430290972225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45938.430290972225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45938.430290972225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45938.430290972225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45938.430290972225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45938.430290972225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45938.430290972225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45938.430290972225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45938.430290972225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45938.430290972225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45938.430290972225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45938.430290972225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45938.430290972225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45938.430290972225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45938.430290972225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45938.430290972225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45938.430290972225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45938.430290972225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45938.430290972225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45938.430290972225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45938.430290972225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45938.430290972225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45938.430290972225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45938.430290972225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45938.430290972225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45938.430290972225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45938.430290972225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45938.430290972225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45938.430290972225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45938.430290972225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45938.430290972225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45938.430290972225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45938.430290972225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45938.430290972225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45938.430290972225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45938.430290972225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45938.430290972225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45938.430290972225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45938.430290972225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45938.430290972225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45938.430290972225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45938.430290972225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45938.430290972225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45938.430290972225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45938.430290972225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45938.430290972225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45938.430290972225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45938.430290972225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45938.430290972225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45938.430290972225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45938.430290972225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45938.430290972225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45938.430290972225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45938.430290972225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45938.430290972225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45938.430290972225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45938.430290972225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45938.430290972225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45938.430290972225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45938.430290972225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45938.430290972225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45938.430290972225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45938.430290972225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45938.430290972225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45938.430290972225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45938.430290972225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45938.430290972225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45938.430290972225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45938.430290972225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45938.430290972225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45938.430290972225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45938.430290972225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45938.430290972225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45938.430290972225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45938.430290972225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45938.430290972225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45938.430290972225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45938.430290972225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45938.430290972225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45938.430290972225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45938.430290972225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45938.430290972225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45938.430290972225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45938.430290972225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45938.430290972225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45938.430290972225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45938.430290972225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45938.430290972225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45938.430290972225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45938.430290972225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45938.430290972225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45938.430290972225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45938.430290972225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45938.430290972225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45938.430290972225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45938.430290972225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45938.430290972225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45938.430290972225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45938.430290972225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45938.430290972225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45938.430290972225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45938.430290972225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45938.430290972225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45938.430290972225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45938.430290972225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45938.430290972225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45938.430290972225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45938.430290972225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45938.430290972225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45938.430290972225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45938.430290972225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45938.430290972225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45938.430290972225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45938.430290972225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45938.430290972225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45938.430290972225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45938.430290972225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45938.430290972225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45938.430290972225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45938.430290972225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45938.430290972225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45938.430290972225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45938.430290972225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45938.430290972225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45938.430290972225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45938.430290972225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45938.430290972225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45938.430290972225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45938.430290972225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45938.430290972225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45938.430290972225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45938.430290972225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45938.430290972225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45938.430290972225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45938.430290972225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45938.430290972225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45938.430290972225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45938.430290972225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45938.430290972225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45938.430290972225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45938.430290972225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45938.430290972225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45938.430290972225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45938.430290972225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45938.430290972225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45938.430290972225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45938.430290972225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45938.430290972225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45938.430290972225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45938.430290972225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45938.430290972225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45938.430290972225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45938.430290972225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45938.430290972225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45938.430290972225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45938.430290972225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45938.430290972225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45938.430290972225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45938.430290972225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45938.430290972225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45938.430290972225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45938.430290972225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45938.430290972225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45938.430290972225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45938.430290972225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45938.430290972225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45938.430290972225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45938.430290972225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45938.430290972225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45938.430290972225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45938.430290972225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45938.430290972225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45938.430290972225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45938.430290972225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45938.430290972225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45938.430290972225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45938.430290972225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45938.430290972225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45938.430290972225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45938.430290972225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45938.430290972225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45938.430290972225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45938.430290972225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45938.430290972225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45938.430290972225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45938.430290972225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45938.430290972225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45938.430290972225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45938.430290972225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45938.430290972225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45938.430290972225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45938.430290972225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45938.430290972225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45938.430290972225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45938.430290972225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45938.430290972225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45938.430290972225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45938.430290972225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45938.430290972225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45938.430290972225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45938.430290972225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45938.430290972225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45938.430290972225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45938.430290972225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45938.430290972225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45938.430290972225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45938.430290972225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45938.430290972225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45938.430290972225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45938.430290972225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45938.430290972225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45938.430290972225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45938.430290972225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45938.430290972225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45938.430290972225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45938.430290972225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45938.430290972225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45938.430290972225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45938.430290972225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45938.430290972225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45938.430290972225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45938.430290972225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45938.430290972225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45938.430290972225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45938.430290972225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45938.430290972225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45938.430290972225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45938.430290972225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45938.430290972225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45938.430290972225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45938.430290972225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45938.430290972225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45938.430290972225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45938.430290972225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45938.430290972225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45938.430290972225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45938.430290972225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45938.430290972225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45938.430290972225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45938.430290972225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45938.430290972225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45938.430290972225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45938.430290972225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45938.430290972225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45938.430290972225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45938.430290972225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45938.430290972225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45938.430290972225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45938.430290972225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45938.430290972225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45938.430290972225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45938.430290972225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45938.430290972225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45938.430290972225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45938.430290972225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45938.430290972225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45938.430290972225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45938.430290972225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45938.430290972225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45938.430290972225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45938.430290972225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45938.430290972225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45938.430290972225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45938.430290972225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45938.430290972225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45938.430290972225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45938.430290972225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45938.430290972225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45938.430290972225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45938.430290972225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45938.430290972225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45938.430290972225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45938.430290972225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45938.430290972225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45938.430290972225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45938.430290972225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45938.430290972225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45938.430290972225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45938.430290972225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45938.430290972225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45938.430290972225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45938.430290972225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45938.430290972225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45938.430290972225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45938.430290972225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45938.430290972225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45938.430290972225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45938.430290972225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45938.430290972225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45938.430290972225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45938.430290972225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45938.430290972225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45938.430290972225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45938.430290972225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45938.430290972225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45938.430290972225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45938.430290972225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45938.430290972225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45938.430290972225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45938.430290972225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45938.430290972225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45938.430290972225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45938.430290972225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45938.430290972225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45938.430290972225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45938.430290972225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45938.430290972225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45938.430290972225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45938.430290972225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45938.430290972225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45938.430290972225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45938.430290972225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45938.430290972225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45938.430290972225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45938.430290972225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45938.430290972225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45938.430290972225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45938.430290972225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45938.430290972225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45938.430290972225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45938.430290972225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45938.430290972225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45938.430290972225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45938.430290972225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45938.430290972225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45938.430290972225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45938.430290972225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45938.430290972225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45938.430290972225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45938.430290972225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45938.430290972225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45938.430290972225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45938.430290972225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45938.430290972225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45938.430290972225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45938.430290972225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45938.430290972225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45938.430290972225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45938.430290972225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45938.430290972225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45938.430290972225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45938.430290972225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45938.430290972225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45938.430290972225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45938.430290972225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45938.430290972225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45938.430290972225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45938.430290972225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45938.430290972225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45938.430290972225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45938.430290972225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45938.430290972225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45938.430290972225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45938.430290972225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45938.430290972225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45938.430290972225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45938.430290972225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45938.430290972225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45938.430290972225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45938.430290972225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45938.430290972225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45938.430290972225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45938.430290972225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45938.430290972225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45938.430290972225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45938.430290972225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45938.430290972225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45938.430290972225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45938.430290972225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45938.430290972225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45938.430290972225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45938.430290972225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45938.430290972225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45938.430290972225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45938.430290972225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45938.430290972225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45938.430290972225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45938.430290972225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45938.430290972225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45938.430290972225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45938.430290972225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45938.430290972225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45938.430290972225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45938.430290972225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45938.430290972225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45938.430290972225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45938.430290972225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45938.430290972225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45938.430290972225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45938.430290972225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45938.430290972225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45938.430290972225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45938.430290972225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45938.430290972225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45938.430290972225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45938.430290972225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45938.430290972225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45938.430290972225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45938.430290972225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45938.430290972225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45938.430290972225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45938.430290972225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45938.430290972225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45938.430290972225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45938.430290972225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45938.430290972225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45938.430290972225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45938.430290972225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45938.430290972225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45938.430290972225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45938.430290972225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45938.430290972225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45938.430290972225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45938.430290972225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45938.430290972225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45938.430290972225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45938.430290972225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45938.430290972225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45938.430290972225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45938.430290972225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45938.430290972225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45938.430290972225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45938.430290972225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45938.430290972225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45938.430290972225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45938.430290972225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45938.430290972225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45938.430290972225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45938.430290972225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45938.430290972225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45938.430290972225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45938.430290972225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45938.430290972225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45938.430290972225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45938.430290972225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45938.430290972225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45938.430290972225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45938.430290972225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45938.430290972225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45938.430290972225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45938.430290972225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45938.430290972225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45938.430290972225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45938.430290972225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45938.430290972225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45938.430290972225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45938.430290972225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45938.430290972225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45938.430290972225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45938.430290972225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45938.430290972225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45938.430290972225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45938.430290972225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45938.430290972225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45938.430290972225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45938.430290972225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45938.430290972225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45938.430290972225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45938.430290972225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45938.430290972225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45938.430290972225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45938.430290972225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45938.430290972225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45938.430290972225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45938.430290972225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45938.430290972225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45938.430290972225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45938.430290972225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45938.430290972225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45938.430290972225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45938.430290972225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45938.430290972225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45938.430290972225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45938.430290972225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45938.430290972225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45938.430290972225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45938.430290972225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45938.430290972225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45938.430290972225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45938.430290972225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45938.430290972225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45938.430290972225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45938.430290972225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45938.430290972225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45938.430290972225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45938.430290972225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45938.430290972225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45938.430290972225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45938.430290972225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45938.430290972225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45938.430290972225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45938.430290972225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45938.430290972225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45938.430290972225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45938.430290972225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45938.430290972225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45938.430290972225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45938.430290972225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45938.430290972225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45938.430290972225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45938.430290972225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45938.430290972225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45938.430290972225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45938.430290972225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45938.430290972225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45938.430290972225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45938.430290972225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45938.430290972225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45938.430290972225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45938.430290972225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45938.430290972225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45938.430290972225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45938.430290972225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45938.430290972225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45938.430290972225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45938.430290972225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45938.430290972225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45938.430290972225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45938.430290972225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45938.430290972225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45938.430290972225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45938.430290972225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45938.430290972225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45938.430290972225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45938.430290972225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45938.430290972225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45938.430290972225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45938.430290972225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45938.430290972225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45938.430290972225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45938.430290972225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45938.430290972225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45938.430290972225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45938.430290972225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45938.430290972225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45938.430290972225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45938.430290972225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45938.430290972225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45938.430290972225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45938.430290972225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45938.430290972225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45938.430290972225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45938.430290972225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45938.430290972225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45938.430290972225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45938.430290972225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45938.430290972225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45938.430290972225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45938.430290972225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45938.430290972225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45938.430290972225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45938.430290972225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45938.430290972225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45938.430290972225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45938.430290972225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45938.430290972225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45938.430290972225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45938.430290972225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45938.430290972225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45938.430290972225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45938.430290972225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45938.430290972225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45938.430290972225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45938.430290972225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45938.430290972225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45938.430290972225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45938.430290972225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45938.430290972225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45938.430290972225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45938.430290972225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45938.430290972225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45938.430290972225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45938.430290972225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45938.430290972225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45938.430290972225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45938.430290972225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45938.430290972225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45938.430290972225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45938.430290972225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45938.430290972225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45938.430290972225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45938.430290972225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45938.430290972225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45938.430290972225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45938.430290972225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45938.430290972225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45938.430290972225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45938.430290972225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45938.430290972225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45938.430290972225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45938.430290972225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45938.430290972225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45938.430290972225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45938.430290972225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45938.430290972225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45938.430290972225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45938.430290972225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45938.430290972225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45938.430290972225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45938.430290972225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45938.430290972225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45938.430290972225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45938.430290972225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45938.430290972225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45938.430290972225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45938.430290972225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45938.430290972225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45938.430290972225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45938.430290972225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45938.430290972225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45938.430290972225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45938.430290972225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45938.430290972225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45938.430290972225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45938.430290972225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45938.430290972225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45938.430290972225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45938.430290972225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45938.430290972225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45938.430290972225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45938.430290972225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45938.430290972225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45938.430290972225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45938.430290972225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45938.430290972225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45938.430290972225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45938.430290972225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45938.430290972225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45938.430290972225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45938.430290972225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45938.430290972225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45938.430290972225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45938.430290972225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45938.430290972225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45938.430290972225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45938.430290972225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45938.430290972225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45938.430290972225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45938.430290972225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45938.430290972225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45938.430290972225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45938.430290972225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45938.430290972225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45938.430290972225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45938.430290972225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45938.430290972225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45938.430290972225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45938.430290972225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45938.430290972225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45938.430290972225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45938.430290972225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45938.430290972225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45938.430290972225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45938.430290972225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45938.430290972225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45938.430290972225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45938.430290972225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45938.430290972225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45938.430290972225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45938.430290972225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45938.430290972225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45938.430290972225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45938.430290972225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45938.430290972225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45938.430290972225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45938.430290972225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45938.430290972225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45938.430290972225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45938.430290972225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45938.430290972225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45938.430290972225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45938.430290972225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45938.430290972225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45938.430290972225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45938.430290972225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45938.430290972225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45938.430290972225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45938.430290972225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45938.430290972225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45938.430290972225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45938.430290972225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45938.430290972225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45938.430290972225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45938.430290972225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45938.430290972225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45938.430290972225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45938.430290972225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45938.430290972225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45938.430290972225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45938.430290972225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45938.430290972225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45938.430290972225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45938.430290972225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45938.430290972225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45938.430290972225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45938.430290972225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45938.430290972225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45938.430290972225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45938.430290972225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45938.430290972225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45938.430290972225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45938.430290972225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45938.430290972225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45938.430290972225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45938.430290972225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45938.430290972225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45938.430290972225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45938.430290972225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45938.430290972225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45938.430290972225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45938.430290972225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45938.430290972225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45938.430290972225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45938.430290972225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45938.430290972225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45938.430290972225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45938.430290972225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45938.430290972225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45938.430290972225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45938.430290972225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45938.430290972225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45938.430290972225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45938.430290972225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45938.430290972225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45938.430290972225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45938.430290972225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45938.430290972225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45938.430290972225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45938.430290972225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45938.430290972225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45938.430290972225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45938.430290972225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45938.430290972225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45938.430290972225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45938.430290972225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45938.430290972225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45938.430290972225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45938.430290972225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45938.430290972225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45938.430290972225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45938.430290972225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45938.430290972225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45938.430290972225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45938.430290972225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45938.430290972225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45938.430290972225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45938.430290972225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45938.430290972225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45938.430290972225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45938.430290972225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45938.430290972225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45938.430290972225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45938.430290972225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45938.430290972225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45938.430290972225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45938.430290972225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45938.430290972225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45938.430290972225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45938.430290972225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45938.430290972225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45938.430290972225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45938.430290972225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45938.430290972225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45938.430290972225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45938.430290972225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45938.430290972225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45938.430290972225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45938.430290972225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45938.430290972225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45938.430290972225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45938.430290972225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45938.430290972225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45938.430290972225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45938.430290972225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45938.430290972225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45938.430290972225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45938.430290972225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45938.430290972225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45938.430290972225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45938.430290972225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45938.430290972225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45938.430290972225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45938.430290972225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45938.430290972225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45938.430290972225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45938.430290972225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45938.430290972225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45938.430290972225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45938.430290972225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45938.430290972225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45938.430290972225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45938.430290972225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45938.430290972225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45938.430290972225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45938.430290972225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45938.430290972225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45938.430290972225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45938.430290972225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45938.430290972225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45938.430290972225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45938.430290972225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45938.430290972225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45938.430290972225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45938.430290972225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45938.430290972225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45938.430290972225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45938.430290972225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45938.430290972225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45938.430290972225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45938.430290972225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45938.430290972225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45938.430290972225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45938.430290972225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45938.430290972225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45938.430290972225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45938.430290972225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45938.430290972225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45938.430290972225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45938.430290972225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45938.430290972225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45938.430290972225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45938.430290972225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45938.430290972225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45938.430290972225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45938.430290972225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45938.430290972225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45938.430290972225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45938.430290972225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45938.430290972225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45938.430290972225</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9"/>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234.94957337962842</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36087</v>
      </c>
      <c r="E3" s="130" t="s">
        <v>38964</v>
      </c>
      <c r="F3" s="131">
        <v>45937.678425925929</v>
      </c>
      <c r="G3" s="132">
        <f ca="1">IFERROR(NOW()-F3,"")</f>
        <v>0.75186504629527917</v>
      </c>
      <c r="H3" s="131">
        <v>45937.456493055557</v>
      </c>
      <c r="I3" s="127" t="str">
        <f>IFERROR(VLOOKUP(D3,DB!A:F,6,0),"")</f>
        <v>Generator-SG</v>
      </c>
      <c r="J3" s="127" t="str">
        <f>IFERROR(VLOOKUP(D3,DB!A:G,7,0),"")</f>
        <v>Dead</v>
      </c>
      <c r="K3" s="134" t="s">
        <v>39059</v>
      </c>
      <c r="L3" s="129" t="str">
        <f>IFERROR(VLOOKUP(D3,DB!A:I,9,0),"")</f>
        <v>Latis</v>
      </c>
    </row>
    <row r="4" spans="1:16" ht="15" customHeight="1">
      <c r="A4" s="127" t="s">
        <v>39060</v>
      </c>
      <c r="B4" s="127" t="str">
        <f>IFERROR(VLOOKUP(D4,DB!A:K,11,0),"")</f>
        <v>R4</v>
      </c>
      <c r="C4" s="128">
        <v>1</v>
      </c>
      <c r="D4" s="129" t="s">
        <v>27578</v>
      </c>
      <c r="E4" s="130" t="s">
        <v>38964</v>
      </c>
      <c r="F4" s="131"/>
      <c r="G4" s="132">
        <f ca="1">IFERROR(NOW()-F4,"")</f>
        <v>45938.430290972225</v>
      </c>
      <c r="H4" s="131">
        <v>45937.997557870367</v>
      </c>
      <c r="I4" s="127" t="str">
        <f>IFERROR(VLOOKUP(D4,DB!A:F,6,0),"")</f>
        <v>SCECO</v>
      </c>
      <c r="J4" s="127" t="str">
        <f>IFERROR(VLOOKUP(D4,DB!A:G,7,0),"")</f>
        <v>Dead</v>
      </c>
      <c r="K4" s="134" t="s">
        <v>39061</v>
      </c>
      <c r="L4" s="129" t="str">
        <f>IFERROR(VLOOKUP(D4,DB!A:I,9,0),"")</f>
        <v>Latis</v>
      </c>
    </row>
    <row r="5" spans="1:16" ht="15" customHeight="1">
      <c r="A5" s="127" t="s">
        <v>39062</v>
      </c>
      <c r="B5" s="127" t="str">
        <f>IFERROR(VLOOKUP(D5,DB!A:K,11,0),"")</f>
        <v>R4</v>
      </c>
      <c r="C5" s="128">
        <v>2</v>
      </c>
      <c r="D5" s="99" t="s">
        <v>34129</v>
      </c>
      <c r="E5" s="130" t="s">
        <v>38964</v>
      </c>
      <c r="F5" s="131">
        <v>45938.380682870367</v>
      </c>
      <c r="G5" s="132">
        <f ca="1">IFERROR(NOW()-F5,"")</f>
        <v>4.9608101857302245E-2</v>
      </c>
      <c r="H5" s="131">
        <v>45938.366342592592</v>
      </c>
      <c r="I5" s="127" t="str">
        <f>IFERROR(VLOOKUP(D5,DB!A:F,6,0),"")</f>
        <v>SCECO</v>
      </c>
      <c r="J5" s="127" t="str">
        <f>IFERROR(VLOOKUP(D5,DB!A:G,7,0),"")</f>
        <v>Dead</v>
      </c>
      <c r="K5" s="134" t="s">
        <v>39063</v>
      </c>
      <c r="L5" s="129" t="str">
        <f>IFERROR(VLOOKUP(D5,DB!A:I,9,0),"")</f>
        <v>Latis</v>
      </c>
    </row>
    <row r="6" spans="1:16" ht="15" customHeight="1">
      <c r="A6" s="127"/>
      <c r="B6" s="127" t="str">
        <f>IFERROR(VLOOKUP(D6,DB!A:K,11,0),"")</f>
        <v/>
      </c>
      <c r="C6" s="128"/>
      <c r="D6" s="129"/>
      <c r="E6" s="130"/>
      <c r="F6" s="131"/>
      <c r="G6" s="132">
        <f ca="1">IFERROR(NOW()-F6,"")</f>
        <v>45938.430290972225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45938.430290972225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45938.430290972225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45938.430290972225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45938.430290972225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45938.430290972225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45938.430290972225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45938.430290972225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45938.430290972225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45938.430290972225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45938.430290972225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45938.430290972225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45938.430290972225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45938.430290972225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45938.430290972225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45938.430290972225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45938.430290972225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45938.430290972225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45938.430290972225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45938.430290972225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45938.430290972225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45938.430290972225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45938.430290972225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45938.430290972225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45938.430290972225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45938.430290972225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45938.430290972225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45938.430290972225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45938.430290972225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45938.430290972225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45938.430290972225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45938.430290972225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45938.430290972225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45938.430290972225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45938.430290972225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45938.430290972225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45938.430290972225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45938.430290972225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45938.430290972225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45938.430290972225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45938.430290972225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45938.430290972225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45938.430290972225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45938.430290972225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45938.430290972225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45938.430290972225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45938.430290972225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45938.430290972225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45938.430290972225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45938.430290972225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45938.430290972225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45938.430290972225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45938.430290972225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45938.430290972225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45938.430290972225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45938.430290972225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45938.430290972225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45938.430290972225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45938.430290972225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45938.430290972225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45938.430290972225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45938.430290972225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45938.430290972225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45938.430290972225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45938.430290972225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45938.430290972225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45938.430290972225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45938.430290972225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45938.430290972225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45938.430290972225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45938.430290972225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45938.430290972225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45938.430290972225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45938.430290972225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45938.430290972225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45938.430290972225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45938.430290972225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45938.430290972225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45938.430290972225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45938.430290972225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45938.430290972225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45938.430290972225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45938.430290972225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45938.430290972225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45938.430290972225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45938.430290972225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45938.430290972225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45938.430290972225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45938.430290972225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45938.430290972225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45938.430290972225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45938.430290972225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45938.430290972225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45938.430290972225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45938.430290972225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45938.430290972225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45938.430290972225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45938.430290972225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45938.430290972225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45938.430290972225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45938.430290972225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45938.430290972225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45938.430290972225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45938.430290972225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45938.430290972225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45938.430290972225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45938.430290972225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45938.430290972225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45938.430290972225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45938.430290972225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45938.430290972225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45938.430290972225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45938.430290972225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45938.430290972225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45938.430290972225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45938.430290972225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45938.430290972225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45938.430290972225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45938.430290972225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45938.430290972225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45938.430290972225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45938.430290972225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45938.430290972225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45938.430290972225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45938.430290972225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45938.430290972225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45938.430290972225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45938.430290972225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45938.430290972225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45938.430290972225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45938.430290972225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45938.430290972225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45938.430290972225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45938.430290972225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45938.430290972225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45938.430290972225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45938.430290972225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45938.430290972225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45938.430290972225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45938.430290972225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45938.430290972225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45938.430290972225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45938.430290972225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45938.430290972225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45938.430290972225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45938.430290972225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45938.430290972225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45938.430290972225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45938.430290972225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45938.430290972225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45938.430290972225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45938.430290972225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45938.430290972225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45938.430290972225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45938.430290972225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45938.430290972225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45938.430290972225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45938.430290972225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45938.430290972225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45938.430290972225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45938.430290972225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45938.430290972225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45938.430290972225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45938.430290972225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45938.430290972225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45938.430290972225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45938.430290972225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45938.430290972225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45938.430290972225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45938.430290972225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45938.430290972225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45938.430290972225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45938.430290972225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45938.430290972225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45938.430290972225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45938.430290972225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45938.430290972225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45938.430290972225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45938.430290972225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45938.430290972225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45938.430290972225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45938.430290972225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45938.430290972225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45938.430290972225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45938.430290972225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45938.430290972225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45938.430290972225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45938.430290972225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45938.430290972225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45938.430290972225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45938.430290972225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45938.430290972225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45938.430290972225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45938.430290972225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45938.430290972225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45938.430290972225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45938.430290972225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45938.430290972225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45938.430290972225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45938.430290972225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45938.430290972225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45938.430290972225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45938.430290972225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45938.430290972225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45938.430290972225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45938.430290972225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45938.430290972225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45938.430290972225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45938.430290972225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45938.430290972225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45938.430290972225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45938.430290972225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45938.430290972225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45938.430290972225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45938.430290972225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45938.430290972225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45938.430290972225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45938.430290972225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45938.430290972225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45938.430290972225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45938.430290972225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45938.430290972225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45938.430290972225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45938.430290972225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45938.430290972225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45938.430290972225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45938.430290972225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45938.430290972225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45938.430290972225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45938.430290972225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45938.430290972225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45938.430290972225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45938.430290972225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45938.430290972225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45938.430290972225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45938.430290972225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45938.430290972225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45938.430290972225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45938.430290972225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45938.430290972225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45938.430290972225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45938.430290972225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45938.430290972225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45938.430290972225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45938.430290972225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45938.430290972225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45938.430290972225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45938.430290972225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45938.430290972225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45938.430290972225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45938.430290972225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45938.430290972225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45938.430290972225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45938.430290972225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45938.430290972225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45938.430290972225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45938.430290972225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45938.430290972225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45938.430290972225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45938.430290972225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45938.430290972225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45938.430290972225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45938.430290972225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45938.430290972225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45938.430290972225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45938.430290972225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45938.430290972225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45938.430290972225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45938.430290972225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45938.430290972225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45938.430290972225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45938.430290972225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45938.430290972225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45938.430290972225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45938.430290972225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45938.430290972225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45938.430290972225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45938.430290972225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45938.430290972225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45938.430290972225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45938.430290972225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45938.430290972225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45938.430290972225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45938.430290972225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45938.430290972225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45938.430290972225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45938.430290972225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45938.430290972225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45938.430290972225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45938.430290972225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45938.430290972225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45938.430290972225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45938.430290972225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45938.430290972225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45938.430290972225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45938.430290972225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45938.430290972225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45938.430290972225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45938.430290972225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45938.430290972225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45938.430290972225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45938.430290972225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45938.430290972225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45938.430290972225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45938.430290972225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45938.430290972225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45938.430290972225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45938.430290972225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45938.430290972225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45938.430290972225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45938.430290972225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45938.430290972225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45938.430290972225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45938.430290972225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45938.430290972225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45938.430290972225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45938.430290972225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45938.430290972225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45938.430290972225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45938.430290972225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45938.430290972225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45938.430290972225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45938.430290972225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45938.430290972225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45938.430290972225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45938.430290972225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45938.430290972225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45938.430290972225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45938.430290972225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45938.430290972225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45938.430290972225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45938.430290972225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45938.430290972225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45938.430290972225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45938.430290972225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45938.430290972225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45938.430290972225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45938.430290972225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45938.430290972225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45938.430290972225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45938.430290972225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45938.430290972225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45938.430290972225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45938.430290972225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45938.430290972225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45938.430290972225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45938.430290972225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45938.430290972225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45938.430290972225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45938.430290972225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45938.430290972225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45938.430290972225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45938.430290972225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45938.430290972225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45938.430290972225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45938.430290972225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45938.430290972225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45938.430290972225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45938.430290972225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45938.430290972225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45938.430290972225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45938.430290972225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45938.430290972225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45938.430290972225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45938.430290972225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45938.430290972225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45938.430290972225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45938.430290972225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45938.430290972225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45938.430290972225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45938.430290972225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45938.430290972225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45938.430290972225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45938.430290972225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45938.430290972225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45938.430290972225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45938.430290972225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45938.430290972225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45938.430290972225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45938.430290972225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45938.430290972225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45938.430290972225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45938.430290972225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45938.430290972225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45938.430290972225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45938.430290972225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45938.430290972225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45938.430290972225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45938.430290972225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45938.430290972225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45938.430290972225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45938.430290972225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45938.430290972225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45938.430290972225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45938.430290972225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45938.430290972225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45938.430290972225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45938.430290972225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45938.430290972225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45938.430290972225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45938.430290972225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45938.430290972225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45938.430290972225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45938.430290972225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45938.430290972225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45938.430290972225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45938.430290972225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45938.430290972225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45938.430290972225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45938.430290972225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45938.430290972225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45938.430290972225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45938.430290972225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45938.430290972225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45938.430290972225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45938.430290972225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45938.430290972225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45938.430290972225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45938.430290972225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45938.430290972225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45938.430290972225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45938.430290972225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45938.430290972225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45938.430290972225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45938.430290972225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45938.430290972225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45938.430290972225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45938.430290972225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45938.430290972225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45938.430290972225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45938.430290972225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45938.430290972225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45938.430290972225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45938.430290972225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45938.430290972225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45938.430290972225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45938.430290972225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45938.430290972225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45938.430290972225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45938.430290972225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45938.430290972225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45938.430290972225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45938.430290972225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45938.430290972225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45938.430290972225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45938.430290972225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45938.430290972225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45938.430290972225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45938.430290972225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45938.430290972225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45938.430290972225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45938.430290972225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45938.430290972225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45938.430290972225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45938.430290972225</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45938.430290972225</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45938.430290972225</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45938.430290972225</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45938.430290972225</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45938.430290972225</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45938.430290972225</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45938.430290972225</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45938.430290972225</v>
      </c>
      <c r="H468" s="131"/>
      <c r="I468" s="127" t="str">
        <f>IFERROR(VLOOKUP(D468,DB!A:F,6,0),"")</f>
        <v/>
      </c>
      <c r="J468" s="127" t="str">
        <f>IFERROR(VLOOKUP(D468,DB!A:G,7,0),"")</f>
        <v/>
      </c>
      <c r="K468" s="134"/>
      <c r="L468" s="129" t="str">
        <f>IFERROR(VLOOKUP(D468,DB!A:I,9,0),"")</f>
        <v/>
      </c>
    </row>
    <row r="469" spans="1:12" ht="15" customHeight="1">
      <c r="A469" s="135"/>
      <c r="B469" s="135" t="str">
        <f>IFERROR(VLOOKUP(D469,DB!A:K,11,0),"")</f>
        <v/>
      </c>
      <c r="C469" s="136"/>
      <c r="D469" s="137"/>
      <c r="E469" s="138"/>
      <c r="F469" s="139"/>
      <c r="G469" s="140">
        <f ca="1">IFERROR(NOW()-F469,"")</f>
        <v>45938.430290972225</v>
      </c>
      <c r="H469" s="139"/>
      <c r="I469" s="135" t="str">
        <f>IFERROR(VLOOKUP(D469,DB!A:F,6,0),"")</f>
        <v/>
      </c>
      <c r="J469" s="135" t="str">
        <f>IFERROR(VLOOKUP(D469,DB!A:G,7,0),"")</f>
        <v/>
      </c>
      <c r="K469" s="141"/>
      <c r="L469" s="137" t="str">
        <f>IFERROR(VLOOKUP(D469,DB!A:I,9,0),"")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C14" sqref="C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46.5982307870363</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39">
        <f ca="1">IFERROR(NOW()-F3,"-")</f>
        <v>12.241413657407975</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6</v>
      </c>
      <c r="D4" s="37" t="s">
        <v>37358</v>
      </c>
      <c r="E4" s="37" t="s">
        <v>38964</v>
      </c>
      <c r="F4" s="38">
        <v>45937.987083333333</v>
      </c>
      <c r="G4" s="39">
        <f ca="1">IFERROR(NOW()-F4,"-")</f>
        <v>0.44320763889118098</v>
      </c>
      <c r="H4" s="38">
        <v>45937.842569444445</v>
      </c>
      <c r="I4" s="37" t="str">
        <f>IFERROR(VLOOKUP(D4,DB!A:F,6,0),"")</f>
        <v>Generator-DG</v>
      </c>
      <c r="J4" s="37" t="str">
        <f>IFERROR(VLOOKUP(D4,DB!A:G,7,0),"")</f>
        <v>Good</v>
      </c>
      <c r="K4" s="37" t="s">
        <v>39069</v>
      </c>
      <c r="L4" s="37" t="str">
        <f>IFERROR(VLOOKUP(D4,DB!A:I,9,0),"")</f>
        <v>Latis</v>
      </c>
      <c r="M4" s="125"/>
    </row>
    <row r="5" spans="1:13" ht="30.75">
      <c r="A5" s="37" t="s">
        <v>39070</v>
      </c>
      <c r="B5" s="37" t="str">
        <f>IFERROR(VLOOKUP(D5,DB!A:K,11,0),"")</f>
        <v>R5</v>
      </c>
      <c r="C5" s="37">
        <v>1</v>
      </c>
      <c r="D5" s="37" t="s">
        <v>29760</v>
      </c>
      <c r="E5" s="37" t="s">
        <v>38964</v>
      </c>
      <c r="F5" s="38">
        <v>45938.14398148148</v>
      </c>
      <c r="G5" s="39">
        <f ca="1">IFERROR(NOW()-F5,"-")</f>
        <v>0.28630949074431555</v>
      </c>
      <c r="H5" s="38">
        <v>45937.893564814818</v>
      </c>
      <c r="I5" s="37" t="str">
        <f>IFERROR(VLOOKUP(D5,DB!A:F,6,0),"")</f>
        <v>SCECO</v>
      </c>
      <c r="J5" s="37" t="str">
        <f>IFERROR(VLOOKUP(D5,DB!A:G,7,0),"")</f>
        <v>Dead</v>
      </c>
      <c r="K5" s="37" t="s">
        <v>39071</v>
      </c>
      <c r="L5" s="37" t="str">
        <f>IFERROR(VLOOKUP(D5,DB!A:I,9,0),"")</f>
        <v>Latis</v>
      </c>
      <c r="M5" s="125"/>
    </row>
    <row r="6" spans="1:13" ht="15">
      <c r="A6" s="37"/>
      <c r="B6" s="37" t="str">
        <f>IFERROR(VLOOKUP(D6,DB!A:K,11,0),"")</f>
        <v/>
      </c>
      <c r="C6" s="37"/>
      <c r="D6" s="37"/>
      <c r="E6" s="37"/>
      <c r="F6" s="38"/>
      <c r="G6" s="39">
        <f ca="1">IFERROR(NOW()-F6,"-")</f>
        <v>45938.430290972225</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45938.430290972225</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45938.430290972225</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45938.430290972225</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45938.430290972225</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45938.430290972225</v>
      </c>
      <c r="H11" s="38"/>
      <c r="I11" s="37" t="str">
        <f>IFERROR(VLOOKUP(D11,DB!A:F,6,0),"")</f>
        <v/>
      </c>
      <c r="J11" s="37" t="str">
        <f>IFERROR(VLOOKUP(D11,DB!A:G,7,0),"")</f>
        <v/>
      </c>
      <c r="K11" s="37"/>
      <c r="L11" s="37" t="str">
        <f>IFERROR(VLOOKUP(D11,DB!A:I,9,0),"")</f>
        <v/>
      </c>
      <c r="M11" s="125"/>
    </row>
    <row r="12" spans="1:13" ht="15">
      <c r="A12" s="37"/>
      <c r="B12" s="37" t="str">
        <f>IFERROR(VLOOKUP(D12,DB!A:K,11,0),"")</f>
        <v/>
      </c>
      <c r="C12" s="37"/>
      <c r="D12" s="37"/>
      <c r="E12" s="37"/>
      <c r="F12" s="38"/>
      <c r="G12" s="39">
        <f ca="1">IFERROR(NOW()-F12,"-")</f>
        <v>45938.430290972225</v>
      </c>
      <c r="H12" s="38"/>
      <c r="I12" s="37" t="str">
        <f>IFERROR(VLOOKUP(D12,DB!A:F,6,0),"")</f>
        <v/>
      </c>
      <c r="J12" s="37" t="str">
        <f>IFERROR(VLOOKUP(D12,DB!A:G,7,0),"")</f>
        <v/>
      </c>
      <c r="K12" s="37"/>
      <c r="L12" s="37" t="str">
        <f>IFERROR(VLOOKUP(D12,DB!A:I,9,0),"")</f>
        <v/>
      </c>
      <c r="M12" s="125"/>
    </row>
    <row r="13" spans="1:13" ht="15">
      <c r="A13" s="84"/>
      <c r="B13" s="84" t="str">
        <f>IFERROR(VLOOKUP(D13,DB!A:K,11,0),"")</f>
        <v/>
      </c>
      <c r="C13" s="84"/>
      <c r="D13" s="84"/>
      <c r="E13" s="84"/>
      <c r="F13" s="123"/>
      <c r="G13" s="124">
        <f ca="1">IFERROR(NOW()-F13,"-")</f>
        <v>45938.430290972225</v>
      </c>
      <c r="H13" s="123"/>
      <c r="I13" s="84" t="str">
        <f>IFERROR(VLOOKUP(D13,DB!A:F,6,0),"")</f>
        <v/>
      </c>
      <c r="J13" s="84" t="str">
        <f>IFERROR(VLOOKUP(D13,DB!A:G,7,0),"")</f>
        <v/>
      </c>
      <c r="K13" s="84"/>
      <c r="L13" s="84" t="str">
        <f>IFERROR(VLOOKUP(D13,DB!A:I,9,0),"")</f>
        <v/>
      </c>
      <c r="M13" s="125"/>
    </row>
    <row r="14" spans="1:13" ht="15">
      <c r="A14" s="84"/>
      <c r="B14" s="84" t="str">
        <f>IFERROR(VLOOKUP(D14,DB!A:K,11,0),"")</f>
        <v/>
      </c>
      <c r="C14" s="84"/>
      <c r="D14" s="84"/>
      <c r="E14" s="84"/>
      <c r="F14" s="123"/>
      <c r="G14" s="124">
        <f ca="1">IFERROR(NOW()-F14,"-")</f>
        <v>45938.430290972225</v>
      </c>
      <c r="H14" s="123"/>
      <c r="I14" s="84" t="str">
        <f>IFERROR(VLOOKUP(D14,DB!A:F,6,0),"")</f>
        <v/>
      </c>
      <c r="J14" s="84" t="str">
        <f>IFERROR(VLOOKUP(D14,DB!A:G,7,0),"")</f>
        <v/>
      </c>
      <c r="K14" s="84"/>
      <c r="L14" s="84" t="str">
        <f>IFERROR(VLOOKUP(D14,DB!A:I,9,0),"")</f>
        <v/>
      </c>
    </row>
    <row r="15" spans="1:13" ht="15">
      <c r="A15" s="37"/>
      <c r="B15" s="37" t="str">
        <f>IFERROR(VLOOKUP(D15,DB!A:K,11,0),"")</f>
        <v/>
      </c>
      <c r="C15" s="37"/>
      <c r="D15" s="37"/>
      <c r="E15" s="37"/>
      <c r="F15" s="38"/>
      <c r="G15" s="39">
        <f ca="1">IFERROR(NOW()-F15,"-")</f>
        <v>45938.430290972225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45938.430290972225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45938.430290972225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45938.430290972225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45938.430290972225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45938.430290972225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45938.430290972225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45938.430290972225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45938.430290972225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45938.430290972225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45938.430290972225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45938.430290972225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45938.430290972225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45938.430290972225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45938.430290972225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45938.430290972225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45938.430290972225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45938.430290972225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45938.430290972225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45938.430290972225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45938.430290972225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45938.430290972225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45938.430290972225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45938.430290972225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45938.430290972225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45938.430290972225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45938.430290972225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45938.430290972225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45938.430290972225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45938.430290972225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45938.430290972225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45938.430290972225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45938.430290972225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45938.430290972225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45938.430290972225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45938.430290972225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45938.430290972225</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ca="1">IFERROR(NOW()-F52,"-")</f>
        <v>45938.430290972225</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ca="1">IFERROR(NOW()-F53,"-")</f>
        <v>45938.430290972225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45938.430290972225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45938.430290972225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45938.430290972225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45938.430290972225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45938.430290972225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45938.430290972225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45938.430290972225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45938.430290972225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45938.430290972225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45938.430290972225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45938.430290972225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45938.430290972225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45938.430290972225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45938.430290972225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45938.430290972225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45938.430290972225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45938.430290972225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45938.430290972225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45938.430290972225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45938.430290972225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45938.430290972225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45938.430290972225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45938.430290972225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45938.430290972225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45938.430290972225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45938.430290972225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45938.430290972225</v>
      </c>
      <c r="H80" s="38"/>
      <c r="I80" s="37" t="str">
        <f>IFERROR(VLOOKUP(D80,DB!A:F,6,0),"")</f>
        <v/>
      </c>
      <c r="J80" s="37" t="str">
        <f>IFERROR(VLOOKUP(D80,DB!A:G,7,0),"")</f>
        <v/>
      </c>
      <c r="K80" s="37"/>
      <c r="L80" s="37" t="str">
        <f>IFERROR(VLOOKUP(D80,DB!A:I,9,0),"")</f>
        <v/>
      </c>
    </row>
    <row r="81" spans="1:12" ht="15">
      <c r="A81" s="84"/>
      <c r="B81" s="84" t="str">
        <f>IFERROR(VLOOKUP(D81,DB!A:K,11,0),"")</f>
        <v/>
      </c>
      <c r="C81" s="84"/>
      <c r="D81" s="84"/>
      <c r="E81" s="84"/>
      <c r="F81" s="123"/>
      <c r="G81" s="124">
        <f ca="1">IFERROR(NOW()-F81,"-")</f>
        <v>45938.430290972225</v>
      </c>
      <c r="H81" s="123"/>
      <c r="I81" s="84" t="str">
        <f>IFERROR(VLOOKUP(D81,DB!A:F,6,0),"")</f>
        <v/>
      </c>
      <c r="J81" s="84" t="str">
        <f>IFERROR(VLOOKUP(D81,DB!A:G,7,0),"")</f>
        <v/>
      </c>
      <c r="K81" s="84"/>
      <c r="L81" s="84" t="str">
        <f>IFERROR(VLOOKUP(D81,DB!A:I,9,0),"")</f>
        <v/>
      </c>
    </row>
    <row r="82" spans="1:12" ht="15">
      <c r="A82" s="37"/>
      <c r="B82" s="37" t="str">
        <f>IFERROR(VLOOKUP(D82,DB!A:K,11,0),"")</f>
        <v/>
      </c>
      <c r="C82" s="37"/>
      <c r="D82" s="37"/>
      <c r="E82" s="37"/>
      <c r="F82" s="38"/>
      <c r="G82" s="39">
        <f ca="1">IFERROR(NOW()-F82,"-")</f>
        <v>45938.430290972225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45938.430290972225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45938.430290972225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45938.430290972225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45938.430290972225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45938.430290972225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45938.430290972225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45938.430290972225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45938.430290972225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45938.430290972225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45938.430290972225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45938.430290972225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45938.430290972225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45938.430290972225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45938.430290972225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45938.430290972225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45938.430290972225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45938.430290972225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45938.430290972225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45938.430290972225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45938.430290972225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45938.430290972225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45938.430290972225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45938.430290972225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45938.430290972225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45938.430290972225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45938.430290972225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45938.430290972225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45938.430290972225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45938.430290972225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45938.430290972225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45938.430290972225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45938.430290972225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45938.430290972225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45938.430290972225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45938.430290972225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45938.430290972225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45938.430290972225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45938.430290972225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45938.430290972225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45938.430290972225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45938.430290972225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45938.430290972225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45938.430290972225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45938.430290972225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45938.430290972225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45938.430290972225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45938.430290972225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45938.430290972225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45938.430290972225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45938.430290972225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45938.430290972225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45938.430290972225</v>
      </c>
      <c r="H134" s="38"/>
      <c r="I134" s="37" t="str">
        <f>IFERROR(VLOOKUP(D134,DB!A:F,6,0),"")</f>
        <v/>
      </c>
      <c r="J134" s="37" t="str">
        <f>IFERROR(VLOOKUP(D134,DB!A:G,7,0),"")</f>
        <v/>
      </c>
      <c r="K134" s="37"/>
      <c r="L134" s="37" t="str">
        <f>IFERROR(VLOOKUP(D134,DB!A:I,9,0),"")</f>
        <v/>
      </c>
    </row>
    <row r="135" spans="1:12" ht="15">
      <c r="A135" s="84"/>
      <c r="B135" s="84" t="str">
        <f>IFERROR(VLOOKUP(D135,DB!A:K,11,0),"")</f>
        <v/>
      </c>
      <c r="C135" s="84"/>
      <c r="D135" s="84"/>
      <c r="E135" s="84"/>
      <c r="F135" s="123"/>
      <c r="G135" s="124">
        <f ca="1">IFERROR(NOW()-F135,"-")</f>
        <v>45938.430290972225</v>
      </c>
      <c r="H135" s="123"/>
      <c r="I135" s="84" t="str">
        <f>IFERROR(VLOOKUP(D135,DB!A:F,6,0),"")</f>
        <v/>
      </c>
      <c r="J135" s="84" t="str">
        <f>IFERROR(VLOOKUP(D135,DB!A:G,7,0),"")</f>
        <v/>
      </c>
      <c r="K135" s="84"/>
      <c r="L135" s="84" t="str">
        <f>IFERROR(VLOOKUP(D135,DB!A:I,9,0),"")</f>
        <v/>
      </c>
    </row>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5" ht="15"/>
    <row r="406" ht="15"/>
    <row r="407" ht="15"/>
    <row r="408" ht="15"/>
    <row r="409" ht="15"/>
    <row r="410" ht="15"/>
    <row r="412" ht="15"/>
    <row r="413" ht="15"/>
    <row r="414" ht="15"/>
    <row r="415" ht="15"/>
    <row r="416" ht="15"/>
    <row r="417" ht="15"/>
    <row r="418" ht="15"/>
    <row r="419"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0" ht="15"/>
    <row r="461" ht="15"/>
    <row r="462" ht="15"/>
    <row r="463" ht="15"/>
    <row r="465" ht="15"/>
    <row r="466" ht="15"/>
    <row r="467" ht="15"/>
    <row r="470" ht="15"/>
    <row r="471" ht="15"/>
    <row r="472" ht="15"/>
    <row r="473"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5" ht="15"/>
    <row r="786" ht="15"/>
    <row r="787" ht="15"/>
    <row r="788" ht="15"/>
    <row r="789" ht="15"/>
    <row r="790" ht="15"/>
    <row r="794" ht="15"/>
    <row r="795" ht="15"/>
    <row r="805" ht="15"/>
    <row r="810" ht="15"/>
    <row r="821" ht="15"/>
    <row r="822" ht="15"/>
    <row r="829" ht="15"/>
    <row r="830" ht="15"/>
    <row r="834" ht="15"/>
    <row r="835" ht="15"/>
    <row r="836" ht="15"/>
    <row r="843" ht="15"/>
    <row r="844" ht="15"/>
    <row r="845" ht="15"/>
    <row r="846" ht="15"/>
    <row r="848" ht="15"/>
    <row r="849" ht="15"/>
    <row r="850" ht="15"/>
    <row r="853" ht="15"/>
    <row r="854" ht="15"/>
    <row r="855" ht="15"/>
    <row r="856" ht="15"/>
    <row r="858" ht="15"/>
    <row r="859" ht="15"/>
    <row r="860" ht="15"/>
    <row r="861" ht="15"/>
    <row r="862" ht="15"/>
    <row r="863" ht="15"/>
    <row r="865" ht="15"/>
    <row r="866" ht="15"/>
    <row r="868" ht="15"/>
    <row r="869" ht="15"/>
    <row r="871" ht="15"/>
    <row r="872" ht="15"/>
    <row r="873" ht="15"/>
    <row r="875" ht="15"/>
    <row r="876" ht="15"/>
    <row r="877" ht="15"/>
    <row r="878" ht="15"/>
    <row r="879" ht="15"/>
    <row r="883" ht="15"/>
    <row r="884" ht="15"/>
    <row r="885" ht="15"/>
    <row r="886" ht="15"/>
    <row r="889" ht="15"/>
    <row r="890" ht="15"/>
    <row r="893" ht="15"/>
    <row r="934" ht="15"/>
    <row r="935" ht="15"/>
    <row r="938" ht="15"/>
    <row r="939" ht="15"/>
    <row r="946" ht="15"/>
    <row r="947" ht="15"/>
    <row r="950" ht="15"/>
    <row r="952" ht="15"/>
    <row r="954" ht="15"/>
    <row r="955" ht="15"/>
    <row r="956" ht="15"/>
    <row r="959" ht="15"/>
    <row r="960" ht="15"/>
    <row r="962" ht="15"/>
    <row r="965" ht="15"/>
    <row r="966" ht="15"/>
    <row r="968" ht="15"/>
    <row r="969" ht="15"/>
    <row r="970" ht="15"/>
    <row r="971" ht="15"/>
    <row r="972" ht="15"/>
    <row r="975" ht="15"/>
    <row r="976" ht="15"/>
    <row r="977" ht="15"/>
    <row r="978" ht="15"/>
    <row r="979" ht="15"/>
    <row r="980" ht="15"/>
    <row r="982" ht="15"/>
    <row r="984" ht="15"/>
    <row r="986" ht="15"/>
    <row r="987" ht="15"/>
    <row r="988" ht="15"/>
    <row r="990" ht="15"/>
    <row r="991" ht="15"/>
    <row r="992" ht="15"/>
    <row r="993" ht="15"/>
    <row r="994" ht="15"/>
    <row r="995" ht="15"/>
    <row r="996" ht="15"/>
    <row r="998" ht="15"/>
    <row r="999" ht="15"/>
    <row r="1000" ht="15"/>
    <row r="1005" ht="15"/>
    <row r="1006" ht="15"/>
    <row r="1010" ht="15"/>
    <row r="1011" ht="15"/>
    <row r="1012" ht="15"/>
    <row r="1015" ht="15"/>
    <row r="1017" ht="15"/>
    <row r="1021" ht="15"/>
    <row r="1025" ht="15"/>
    <row r="1031" ht="15"/>
    <row r="1032" ht="15"/>
    <row r="1034" ht="15"/>
    <row r="1035" ht="15"/>
    <row r="1037" ht="15"/>
    <row r="1040" ht="15"/>
    <row r="1041" ht="15"/>
    <row r="1043" ht="15"/>
    <row r="1045" ht="15"/>
    <row r="1047" ht="15"/>
    <row r="1049" ht="15"/>
    <row r="1050" ht="15"/>
    <row r="1051" ht="15"/>
    <row r="1053" ht="15"/>
    <row r="1054" ht="15"/>
    <row r="1055" ht="15"/>
    <row r="1056" ht="15"/>
    <row r="1059" ht="15"/>
    <row r="1233" ht="15"/>
    <row r="1234" ht="15"/>
    <row r="1244" ht="15"/>
    <row r="1245" ht="15"/>
    <row r="1246" ht="15"/>
    <row r="1252" ht="15"/>
    <row r="1253" ht="15"/>
    <row r="1254" ht="15"/>
    <row r="1255" ht="15"/>
    <row r="1257" ht="15"/>
    <row r="1260" ht="15"/>
    <row r="1261" ht="15"/>
    <row r="1262" ht="15"/>
    <row r="1263" ht="15"/>
    <row r="1265" ht="15"/>
    <row r="1266" ht="15"/>
    <row r="1268" ht="15"/>
    <row r="1269" ht="15"/>
    <row r="1270" ht="15"/>
    <row r="1271" ht="15"/>
    <row r="1273" ht="15"/>
    <row r="1274" ht="15"/>
    <row r="1275" ht="15"/>
    <row r="1278" ht="15"/>
    <row r="1279" ht="15"/>
    <row r="1282" ht="15"/>
    <row r="1283" ht="15"/>
    <row r="1284" ht="15"/>
    <row r="1285" ht="15"/>
    <row r="1286" ht="15"/>
    <row r="1287" ht="15"/>
    <row r="1288" ht="15"/>
    <row r="1289" ht="15"/>
    <row r="1291" ht="15"/>
    <row r="1293" ht="15"/>
    <row r="1294" ht="15"/>
    <row r="1295" ht="15"/>
    <row r="1298" ht="15"/>
    <row r="1308" ht="15"/>
    <row r="1311" ht="15"/>
    <row r="1312" ht="15"/>
    <row r="1316" ht="15"/>
    <row r="1320" ht="15"/>
    <row r="1323" ht="15"/>
    <row r="1325" ht="15"/>
    <row r="1326" ht="15"/>
    <row r="1329" ht="15"/>
    <row r="1331" ht="15"/>
    <row r="1334" ht="15"/>
    <row r="1335" ht="15"/>
    <row r="1336" ht="15"/>
    <row r="1338" ht="15"/>
    <row r="1340" ht="15"/>
    <row r="1341" ht="15"/>
    <row r="1342" ht="15"/>
    <row r="1346" ht="15"/>
    <row r="1347" ht="15"/>
    <row r="1348" ht="15"/>
    <row r="1350" ht="15"/>
    <row r="1351" ht="15"/>
    <row r="1352" ht="15"/>
    <row r="1353" ht="15"/>
    <row r="1355" ht="15"/>
    <row r="1366" ht="15"/>
    <row r="1368" ht="15"/>
    <row r="1369" ht="15"/>
    <row r="1370"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9"/>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39072</v>
      </c>
      <c r="B2" s="150" t="s">
        <v>5398</v>
      </c>
      <c r="C2" s="149">
        <v>1</v>
      </c>
      <c r="D2" s="150" t="s">
        <v>34463</v>
      </c>
      <c r="E2" s="149" t="s">
        <v>39073</v>
      </c>
      <c r="F2" s="151">
        <v>45926.772847222222</v>
      </c>
      <c r="G2" s="152">
        <f ca="1">IFERROR(NOW()-F2,"-")</f>
        <v>11.65744375000213</v>
      </c>
      <c r="H2" s="153">
        <v>45927.449074074102</v>
      </c>
      <c r="I2" s="150" t="str">
        <f>IFERROR(VLOOKUP(D2,DB!A:F,6,0),"")</f>
        <v>SCECO</v>
      </c>
      <c r="J2" s="150" t="str">
        <f>IFERROR(VLOOKUP(D2,DB!A:G,7,0),"")</f>
        <v>Weak</v>
      </c>
      <c r="K2" s="149" t="s">
        <v>39074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45938.430290972225</v>
      </c>
      <c r="H3" s="153">
        <v>45927.987534722219</v>
      </c>
      <c r="I3" s="150" t="str">
        <f>IFERROR(VLOOKUP(D3,DB!A:F,6,0),"")</f>
        <v>SCECO</v>
      </c>
      <c r="J3" s="150" t="str">
        <f>IFERROR(VLOOKUP(D3,DB!A:G,7,0),"")</f>
        <v>Vandalized</v>
      </c>
      <c r="K3" s="149" t="s">
        <v>39075</v>
      </c>
      <c r="L3" s="150" t="str">
        <f>IFERROR(VLOOKUP(D3,DB!A:I,9,0),"")</f>
        <v>Latis</v>
      </c>
    </row>
    <row r="4" spans="1:16383" ht="31.5" customHeight="1">
      <c r="A4" s="149" t="s">
        <v>39076</v>
      </c>
      <c r="B4" s="150" t="s">
        <v>5398</v>
      </c>
      <c r="C4" s="149">
        <v>1</v>
      </c>
      <c r="D4" s="150" t="s">
        <v>32861</v>
      </c>
      <c r="E4" s="149" t="s">
        <v>39073</v>
      </c>
      <c r="F4" s="151">
        <v>45933.880972222221</v>
      </c>
      <c r="G4" s="152">
        <f ca="1">IFERROR(NOW()-F4,"-")</f>
        <v>4.5493187500032946</v>
      </c>
      <c r="H4" s="153">
        <v>45929.455266203702</v>
      </c>
      <c r="I4" s="150" t="str">
        <f>IFERROR(VLOOKUP(D4,DB!A:F,6,0),"")</f>
        <v>SCECO</v>
      </c>
      <c r="J4" s="150" t="str">
        <f>IFERROR(VLOOKUP(D4,DB!A:G,7,0),"")</f>
        <v>In progress</v>
      </c>
      <c r="K4" s="149" t="s">
        <v>39074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39077</v>
      </c>
      <c r="B5" s="150" t="s">
        <v>5398</v>
      </c>
      <c r="C5" s="149">
        <v>1</v>
      </c>
      <c r="D5" s="150" t="s">
        <v>33408</v>
      </c>
      <c r="E5" s="149" t="s">
        <v>38964</v>
      </c>
      <c r="F5" s="151">
        <v>45934.942245370374</v>
      </c>
      <c r="G5" s="152">
        <f ca="1">IFERROR(NOW()-F5,"-")</f>
        <v>3.4880456018508994</v>
      </c>
      <c r="H5" s="153">
        <v>45934.470231481479</v>
      </c>
      <c r="I5" s="150" t="str">
        <f>IFERROR(VLOOKUP(D5,DB!A:F,6,0),"")</f>
        <v>SCECO</v>
      </c>
      <c r="J5" s="150" t="str">
        <f>IFERROR(VLOOKUP(D5,DB!A:G,7,0),"")</f>
        <v>Dead</v>
      </c>
      <c r="K5" s="149" t="s">
        <v>39074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39078</v>
      </c>
      <c r="B6" s="150" t="str">
        <f>IFERROR(VLOOKUP(D6,DB!A:K,11,0),"")</f>
        <v>R6</v>
      </c>
      <c r="C6" s="150">
        <v>1</v>
      </c>
      <c r="D6" s="150" t="s">
        <v>33684</v>
      </c>
      <c r="E6" s="149" t="s">
        <v>39073</v>
      </c>
      <c r="F6" s="155">
        <v>45937.809027777781</v>
      </c>
      <c r="G6" s="152">
        <f ca="1">IFERROR(NOW()-F6,"-")</f>
        <v>0.62126319444359979</v>
      </c>
      <c r="H6" s="155">
        <v>45937.667847222219</v>
      </c>
      <c r="I6" s="150" t="str">
        <f>IFERROR(VLOOKUP(D6,DB!A:F,6,0),"")</f>
        <v>SCECO</v>
      </c>
      <c r="J6" s="150" t="str">
        <f>IFERROR(VLOOKUP(D6,DB!A:G,7,0),"")</f>
        <v>Weak</v>
      </c>
      <c r="K6" s="156" t="s">
        <v>39079</v>
      </c>
      <c r="L6" s="150" t="str">
        <f>IFERROR(VLOOKUP(D6,DB!A:I,9,0),"")</f>
        <v>Latis</v>
      </c>
    </row>
    <row r="7" spans="1:16383" ht="31.5" customHeight="1">
      <c r="A7" s="160" t="s">
        <v>39080</v>
      </c>
      <c r="B7" s="150" t="str">
        <f>IFERROR(VLOOKUP(D7,DB!A:K,11,0),"")</f>
        <v>R6</v>
      </c>
      <c r="C7" s="111">
        <v>1</v>
      </c>
      <c r="D7" s="109" t="s">
        <v>33542</v>
      </c>
      <c r="E7" s="112" t="s">
        <v>38964</v>
      </c>
      <c r="F7" s="113">
        <v>45938.409432870372</v>
      </c>
      <c r="G7" s="81">
        <f ca="1">IFERROR(NOW()-F7,"-")</f>
        <v>2.0858101852354594E-2</v>
      </c>
      <c r="H7" s="113">
        <v>45938.401203703703</v>
      </c>
      <c r="I7" s="109" t="str">
        <f>IFERROR(VLOOKUP(D7,DB!A:F,6,0),"")</f>
        <v>SCECO</v>
      </c>
      <c r="J7" s="108" t="str">
        <f>IFERROR(VLOOKUP(D7,DB!A:G,7,0),"")</f>
        <v>Vandalized</v>
      </c>
      <c r="K7" s="114" t="s">
        <v>39081</v>
      </c>
      <c r="L7" s="115" t="str">
        <f>IFERROR(VLOOKUP(D7,DB!A:I,9,0),"")</f>
        <v>Latis</v>
      </c>
    </row>
    <row r="8" spans="1:16383" ht="31.5" customHeight="1">
      <c r="A8" s="110" t="s">
        <v>39082</v>
      </c>
      <c r="B8" s="150" t="str">
        <f>IFERROR(VLOOKUP(D8,DB!A:K,11,0),"")</f>
        <v>R6</v>
      </c>
      <c r="C8" s="111">
        <v>1</v>
      </c>
      <c r="D8" s="109" t="s">
        <v>37250</v>
      </c>
      <c r="E8" s="112" t="s">
        <v>38964</v>
      </c>
      <c r="F8" s="113"/>
      <c r="G8" s="81">
        <f ca="1">IFERROR(NOW()-F8,"-")</f>
        <v>45938.430290972225</v>
      </c>
      <c r="H8" s="113">
        <v>45938.401192129626</v>
      </c>
      <c r="I8" s="109" t="str">
        <f>IFERROR(VLOOKUP(D8,DB!A:F,6,0),"")</f>
        <v>SCECO</v>
      </c>
      <c r="J8" s="108" t="str">
        <f>IFERROR(VLOOKUP(D8,DB!A:G,7,0),"")</f>
        <v>Vandalized</v>
      </c>
      <c r="K8" s="114" t="s">
        <v>39083</v>
      </c>
      <c r="L8" s="115" t="str">
        <f>IFERROR(VLOOKUP(D8,DB!A:I,9,0),"")</f>
        <v>Latis</v>
      </c>
    </row>
    <row r="9" spans="1:16383" ht="31.5" customHeight="1">
      <c r="A9" s="110"/>
      <c r="B9" s="150" t="str">
        <f>IFERROR(VLOOKUP(D9,DB!A:K,11,0),"")</f>
        <v/>
      </c>
      <c r="C9" s="111"/>
      <c r="D9" s="109"/>
      <c r="E9" s="112"/>
      <c r="F9" s="113"/>
      <c r="G9" s="81">
        <f ca="1">IFERROR(NOW()-F9,"-")</f>
        <v>45938.430290972225</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09"/>
      <c r="E10" s="112"/>
      <c r="F10" s="113"/>
      <c r="G10" s="81">
        <f ca="1">IFERROR(NOW()-F10,"-")</f>
        <v>45938.430290972225</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45938.430290972225</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09"/>
      <c r="E12" s="112"/>
      <c r="F12" s="113"/>
      <c r="G12" s="81">
        <f ca="1">IFERROR(NOW()-F12,"-")</f>
        <v>45938.430290972225</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45938.430290972225</v>
      </c>
      <c r="H13" s="113"/>
      <c r="I13" s="109" t="str">
        <f>IFERROR(VLOOKUP(D13,DB!A:F,6,0),"")</f>
        <v/>
      </c>
      <c r="J13" s="108" t="str">
        <f>IFERROR(VLOOKUP(D13,DB!A:G,7,0),"")</f>
        <v/>
      </c>
      <c r="K13" s="114"/>
      <c r="L13" s="115" t="str">
        <f>IFERROR(VLOOKUP(D13,DB!A:I,9,0),"")</f>
        <v/>
      </c>
    </row>
    <row r="14" spans="1:16383" ht="31.5" customHeight="1">
      <c r="A14" s="110"/>
      <c r="B14" s="150" t="str">
        <f>IFERROR(VLOOKUP(D14,DB!A:K,11,0),"")</f>
        <v/>
      </c>
      <c r="C14" s="111"/>
      <c r="D14" s="109"/>
      <c r="E14" s="112"/>
      <c r="F14" s="113"/>
      <c r="G14" s="81">
        <f ca="1">IFERROR(NOW()-F14,"-")</f>
        <v>45938.430290972225</v>
      </c>
      <c r="H14" s="113"/>
      <c r="I14" s="109" t="str">
        <f>IFERROR(VLOOKUP(D14,DB!A:F,6,0),"")</f>
        <v/>
      </c>
      <c r="J14" s="108" t="str">
        <f>IFERROR(VLOOKUP(D14,DB!A:G,7,0),"")</f>
        <v/>
      </c>
      <c r="K14" s="114"/>
      <c r="L14" s="115" t="str">
        <f>IFERROR(VLOOKUP(D14,DB!A:I,9,0),"")</f>
        <v/>
      </c>
    </row>
    <row r="15" spans="1:16383" ht="31.5" customHeight="1">
      <c r="A15" s="110"/>
      <c r="B15" s="150" t="str">
        <f>IFERROR(VLOOKUP(D15,DB!A:K,11,0),"")</f>
        <v/>
      </c>
      <c r="C15" s="111"/>
      <c r="D15" s="109"/>
      <c r="E15" s="112"/>
      <c r="F15" s="113"/>
      <c r="G15" s="81">
        <f ca="1">IFERROR(NOW()-F15,"-")</f>
        <v>45938.430290972225</v>
      </c>
      <c r="H15" s="113"/>
      <c r="I15" s="109" t="str">
        <f>IFERROR(VLOOKUP(D15,DB!A:F,6,0),"")</f>
        <v/>
      </c>
      <c r="J15" s="108" t="str">
        <f>IFERROR(VLOOKUP(D15,DB!A:G,7,0),"")</f>
        <v/>
      </c>
      <c r="K15" s="114"/>
      <c r="L15" s="115" t="str">
        <f>IFERROR(VLOOKUP(D15,DB!A:I,9,0),"")</f>
        <v/>
      </c>
    </row>
    <row r="16" spans="1:16383" ht="31.5" customHeight="1">
      <c r="A16" s="110"/>
      <c r="B16" s="150" t="str">
        <f>IFERROR(VLOOKUP(D16,DB!A:K,11,0),"")</f>
        <v/>
      </c>
      <c r="C16" s="111"/>
      <c r="D16" s="109"/>
      <c r="E16" s="112"/>
      <c r="F16" s="113"/>
      <c r="G16" s="81">
        <f ca="1">IFERROR(NOW()-F16,"-")</f>
        <v>45938.430290972225</v>
      </c>
      <c r="H16" s="113"/>
      <c r="I16" s="109" t="str">
        <f>IFERROR(VLOOKUP(D16,DB!A:F,6,0),"")</f>
        <v/>
      </c>
      <c r="J16" s="108" t="str">
        <f>IFERROR(VLOOKUP(D16,DB!A:G,7,0),"")</f>
        <v/>
      </c>
      <c r="K16" s="114"/>
      <c r="L16" s="115" t="str">
        <f>IFERROR(VLOOKUP(D16,DB!A:I,9,0),"")</f>
        <v/>
      </c>
    </row>
    <row r="17" spans="1:12" ht="31.5" customHeight="1">
      <c r="A17" s="110"/>
      <c r="B17" s="150" t="str">
        <f>IFERROR(VLOOKUP(D17,DB!A:K,11,0),"")</f>
        <v/>
      </c>
      <c r="C17" s="111"/>
      <c r="D17" s="109"/>
      <c r="E17" s="112"/>
      <c r="F17" s="113"/>
      <c r="G17" s="81">
        <f ca="1">IFERROR(NOW()-F17,"-")</f>
        <v>45938.430290972225</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45938.430290972225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45938.430290972225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45938.430290972225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45938.430290972225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45938.430290972225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45938.430290972225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45938.430290972225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45938.430290972225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45938.430290972225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45938.430290972225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45938.430290972225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45938.430290972225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45938.430290972225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45938.430290972225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45938.430290972225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45938.430290972225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45938.430290972225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45938.430290972225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45938.430290972225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45938.430290972225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45938.430290972225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45938.430290972225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45938.430290972225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45938.430290972225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45938.430290972225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45938.430290972225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45938.430290972225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45938.430290972225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45938.430290972225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45938.430290972225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45938.430290972225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45938.430290972225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45938.430290972225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45938.430290972225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45938.430290972225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45938.430290972225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45938.430290972225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45938.430290972225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45938.430290972225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45938.430290972225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45938.430290972225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45938.430290972225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45938.430290972225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45938.430290972225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45938.430290972225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45938.430290972225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45938.430290972225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45938.430290972225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45938.430290972225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45938.430290972225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45938.430290972225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45938.430290972225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45938.430290972225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45938.430290972225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45938.430290972225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45938.430290972225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45938.430290972225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45938.430290972225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45938.430290972225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45938.430290972225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45938.430290972225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45938.430290972225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45938.430290972225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45938.430290972225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45938.430290972225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45938.430290972225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45938.430290972225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45938.430290972225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45938.430290972225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45938.430290972225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45938.430290972225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45938.430290972225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45938.430290972225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45938.430290972225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45938.430290972225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45938.430290972225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45938.430290972225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45938.430290972225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45938.430290972225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45938.430290972225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45938.430290972225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45938.430290972225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45938.430290972225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45938.430290972225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45938.430290972225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45938.430290972225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45938.430290972225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45938.430290972225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45938.430290972225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45938.430290972225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45938.430290972225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45938.430290972225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45938.430290972225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45938.430290972225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45938.430290972225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45938.430290972225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45938.430290972225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45938.430290972225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45938.430290972225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45938.430290972225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45938.430290972225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45938.430290972225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45938.430290972225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45938.430290972225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45938.430290972225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45938.430290972225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45938.430290972225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45938.430290972225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45938.430290972225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45938.430290972225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45938.430290972225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45938.430290972225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45938.430290972225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45938.430290972225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45938.430290972225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45938.430290972225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45938.430290972225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45938.430290972225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45938.430290972225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45938.430290972225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45938.430290972225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45938.430290972225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45938.430290972225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45938.430290972225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45938.430290972225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45938.430290972225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45938.430290972225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45938.430290972225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45938.430290972225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45938.430290972225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45938.430290972225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45938.430290972225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45938.430290972225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45938.430290972225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45938.430290972225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45938.430290972225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45938.430290972225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45938.430290972225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45938.430290972225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45938.430290972225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45938.430290972225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45938.430290972225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45938.430290972225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45938.430290972225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45938.430290972225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45938.430290972225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45938.430290972225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45938.430290972225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45938.430290972225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45938.430290972225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45938.430290972225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45938.430290972225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45938.430290972225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45938.430290972225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45938.430290972225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45938.430290972225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45938.430290972225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45938.430290972225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45938.430290972225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45938.430290972225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45938.430290972225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45938.430290972225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45938.430290972225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45938.430290972225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45938.430290972225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45938.430290972225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45938.430290972225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45938.430290972225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45938.430290972225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45938.430290972225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45938.430290972225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45938.430290972225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45938.430290972225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45938.430290972225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45938.430290972225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45938.430290972225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45938.430290972225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45938.430290972225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45938.430290972225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45938.430290972225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45938.430290972225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45938.430290972225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45938.430290972225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45938.430290972225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45938.430290972225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45938.430290972225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45938.430290972225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45938.430290972225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45938.430290972225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45938.430290972225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45938.430290972225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45938.430290972225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45938.430290972225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45938.430290972225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45938.430290972225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45938.430290972225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45938.430290972225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45938.430290972225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45938.430290972225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45938.430290972225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45938.430290972225</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45938.430290972225</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45938.430290972225</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45938.430290972225</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45938.430290972225</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45938.430290972225</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45938.430290972225</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45938.430290972225</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45938.430290972225</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45938.430290972225</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45938.430290972225</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45938.430290972225</v>
      </c>
      <c r="H229" s="113"/>
      <c r="I229" s="109" t="str">
        <f>IFERROR(VLOOKUP(D229,DB!A:F,6,0),"")</f>
        <v/>
      </c>
      <c r="J229" s="108" t="str">
        <f>IFERROR(VLOOKUP(D229,DB!A:G,7,0),"")</f>
        <v/>
      </c>
      <c r="K229" s="114"/>
      <c r="L229" s="115" t="str">
        <f>IFERROR(VLOOKUP(D229,DB!A:I,9,0),"")</f>
        <v/>
      </c>
    </row>
  </sheetData>
  <dataValidations count="2">
    <dataValidation allowBlank="1" showInputMessage="1" showErrorMessage="1" sqref="E1" xr:uid="{380493DB-286A-4683-AF55-C78F04945A49}"/>
    <dataValidation type="list" allowBlank="1" showInputMessage="1" showErrorMessage="1" sqref="E3 E5 E7:E2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2025-10-08T07:20:37Z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